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 Operativo 2018, Despacho\"/>
    </mc:Choice>
  </mc:AlternateContent>
  <bookViews>
    <workbookView xWindow="0" yWindow="0" windowWidth="20490" windowHeight="7755"/>
  </bookViews>
  <sheets>
    <sheet name="Casas de Acogida" sheetId="14" r:id="rId1"/>
  </sheets>
  <definedNames>
    <definedName name="_xlnm.Print_Area" localSheetId="0">'Casas de Acogida'!$A$1:$Q$93</definedName>
    <definedName name="Areas_Sustantivas">#REF!</definedName>
    <definedName name="Areas_Transversales">#REF!</definedName>
    <definedName name="Capitulo">#REF!</definedName>
    <definedName name="Direccion_General">#REF!</definedName>
    <definedName name="Nombres">#REF!</definedName>
    <definedName name="SubCapitulo">#REF!</definedName>
    <definedName name="_xlnm.Print_Titles" localSheetId="0">'Casas de Acogida'!$14:$16</definedName>
    <definedName name="UnidadEjecutora">#REF!</definedName>
  </definedNames>
  <calcPr calcId="152511"/>
  <fileRecoveryPr repairLoad="1"/>
</workbook>
</file>

<file path=xl/calcChain.xml><?xml version="1.0" encoding="utf-8"?>
<calcChain xmlns="http://schemas.openxmlformats.org/spreadsheetml/2006/main">
  <c r="K13" i="14" l="1"/>
  <c r="R9" i="14"/>
  <c r="B45" i="14" l="1"/>
  <c r="F49" i="14"/>
  <c r="F91" i="14"/>
  <c r="F90" i="14"/>
  <c r="F89" i="14"/>
  <c r="F88" i="14"/>
  <c r="F87" i="14"/>
  <c r="B86" i="14" s="1"/>
  <c r="F86" i="14"/>
  <c r="F84" i="14"/>
  <c r="F83" i="14"/>
  <c r="B82" i="14" s="1"/>
  <c r="B93" i="14" s="1"/>
  <c r="F82" i="14"/>
  <c r="F80" i="14"/>
  <c r="F79" i="14"/>
  <c r="F78" i="14"/>
  <c r="F77" i="14"/>
  <c r="F76" i="14"/>
  <c r="F75" i="14"/>
  <c r="B75" i="14" s="1"/>
  <c r="F29" i="14"/>
  <c r="F28" i="14"/>
  <c r="B28" i="14" l="1"/>
  <c r="B50" i="14" l="1"/>
  <c r="F54" i="14"/>
  <c r="F53" i="14"/>
  <c r="F52" i="14"/>
  <c r="F51" i="14"/>
  <c r="F50" i="14"/>
  <c r="F46" i="14" l="1"/>
  <c r="F47" i="14"/>
  <c r="F48" i="14"/>
  <c r="F45" i="14"/>
  <c r="F20" i="14" l="1"/>
  <c r="E20" i="14" s="1"/>
  <c r="F19" i="14"/>
  <c r="E19" i="14" s="1"/>
  <c r="F18" i="14" l="1"/>
  <c r="B17" i="14" s="1"/>
</calcChain>
</file>

<file path=xl/sharedStrings.xml><?xml version="1.0" encoding="utf-8"?>
<sst xmlns="http://schemas.openxmlformats.org/spreadsheetml/2006/main" count="308" uniqueCount="117">
  <si>
    <t xml:space="preserve">Producto y sus  Atributos </t>
  </si>
  <si>
    <t>Producto</t>
  </si>
  <si>
    <t xml:space="preserve">Unidad de Medida 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</si>
  <si>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</si>
  <si>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</si>
  <si>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</si>
  <si>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</si>
  <si>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</si>
  <si>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</si>
  <si>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</si>
  <si>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</si>
  <si>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</si>
  <si>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</si>
  <si>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>Unidad Ejecutora:</t>
  </si>
  <si>
    <t xml:space="preserve">Actividades y sus  Atributos </t>
  </si>
  <si>
    <t>Actividades</t>
  </si>
  <si>
    <t>Presupuesto por Actividad</t>
  </si>
  <si>
    <t>Insumos</t>
  </si>
  <si>
    <t xml:space="preserve">Indentificacion </t>
  </si>
  <si>
    <t>Cantidad</t>
  </si>
  <si>
    <t>Costo Unitario (RD$)</t>
  </si>
  <si>
    <t>Monto (RD$)</t>
  </si>
  <si>
    <t>Inversion/Trimestre (RD 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</si>
  <si>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</si>
  <si>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</si>
  <si>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</si>
  <si>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</si>
  <si>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</si>
  <si>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</si>
  <si>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</si>
  <si>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>Descripción de Producto</t>
  </si>
  <si>
    <t xml:space="preserve">Est. Programática </t>
  </si>
  <si>
    <t xml:space="preserve">MINISTERIO DE LA MUJER </t>
  </si>
  <si>
    <t>SOCIEDAD CON IGUALDAD DE DERECHOS Y OPORTUNIDADES</t>
  </si>
  <si>
    <t>Objetivos Estrategicos : PEI 2016  2020</t>
  </si>
  <si>
    <t>Objetivo General : END 2010  2030</t>
  </si>
  <si>
    <t>Eje Estratégico: END 2010  2030</t>
  </si>
  <si>
    <t>Eje Estratégico: PEI 2016  2020</t>
  </si>
  <si>
    <t>SISTEMA INTEGRAL DE PROTECCION  A LA MUJER</t>
  </si>
  <si>
    <t xml:space="preserve">  IGUALDAD DE DERECHOS Y OPORTUNIDADES. </t>
  </si>
  <si>
    <t xml:space="preserve"> Contribuir con la implementación de políticas públicas de detección, prevención, atención y sanción de violencia contra las mujeres</t>
  </si>
  <si>
    <t xml:space="preserve">Administracion de Comtribuciones Especiales </t>
  </si>
  <si>
    <t xml:space="preserve">Casas de Acogida o Refugios </t>
  </si>
  <si>
    <t xml:space="preserve">Indenticacion </t>
  </si>
  <si>
    <t xml:space="preserve">Cosntruccion, readecuacion y mantenimiento de las Casas de Acogida </t>
  </si>
  <si>
    <t>Unidad Rectora: A1:L13A9A1:RA1:R13</t>
  </si>
  <si>
    <t>ADMINISTRACION DE CONTRIBUCIONES ESPECIALES</t>
  </si>
  <si>
    <t>Casas funcionando satisfactoriamente</t>
  </si>
  <si>
    <t>Final 2017</t>
  </si>
  <si>
    <t xml:space="preserve">Formacion continuada al personal que brinda servicios en los refugios. </t>
  </si>
  <si>
    <t xml:space="preserve">Todo el personal de Casas de Acogida </t>
  </si>
  <si>
    <t>Alimentos</t>
  </si>
  <si>
    <t>Medicamentos</t>
  </si>
  <si>
    <t>Productos de  higiene personal</t>
  </si>
  <si>
    <t>Material de  limpieza</t>
  </si>
  <si>
    <t xml:space="preserve">Materiales y Suministro </t>
  </si>
  <si>
    <t>0</t>
  </si>
  <si>
    <t>03</t>
  </si>
  <si>
    <t xml:space="preserve">Dar  albergue seguro,  de manera temporal, a las mujeres ,niños, niñas y adolescentes victimas de violencia contra la Mujer e intrafamiliar o domestica.  </t>
  </si>
  <si>
    <t xml:space="preserve">Unidad Casas de Acogida </t>
  </si>
  <si>
    <t xml:space="preserve">Edificacion                                                                                                             </t>
  </si>
  <si>
    <t xml:space="preserve">Mobiliarios y Equipos </t>
  </si>
  <si>
    <t xml:space="preserve">Vehiculo de Motor </t>
  </si>
  <si>
    <t xml:space="preserve">Contratacion Personal (nomina) </t>
  </si>
  <si>
    <t xml:space="preserve">Realizar reuniones de articulacion y seguimiento al sistema de proteccion de visctimas de violencia albergadas en las casas de acogida </t>
  </si>
  <si>
    <t xml:space="preserve">Obras Menores </t>
  </si>
  <si>
    <t>1.- Protección a víctimas  de violencia contra la mujer e intrafamiliar ofrecida en las casas de acogida.</t>
  </si>
  <si>
    <t xml:space="preserve">1.1- Realizar compras trimestrales para el sostenimiento de  las tres Casas de Acogida  
</t>
  </si>
  <si>
    <t xml:space="preserve">2.- Coordinacion de Actividades con los actores del Sistema de Proteccion y atencion a Victimas de Violencia </t>
  </si>
  <si>
    <t xml:space="preserve">2. 1- Realizar reuniones para la coordinacion de trabajos con Ministerio Público, Ministerio de Salud Pública, Ministerio de Educacion, Embajadas y Policia Nacional. 
</t>
  </si>
  <si>
    <t xml:space="preserve">2.3- Gestionar donaciones  con Plan Social, Promese CAL, Comedores Economicnos, Star Product, Instituciones Internacionales, ONG, Despacho de la Primera Dama, SENASA, para cubrir las necesisades de las usuarias sus hijos e hijas  segun lo establece la Ley 88-03
</t>
  </si>
  <si>
    <t>3.- Funcionamiento Eficiente de las Casas de Acogida</t>
  </si>
  <si>
    <t xml:space="preserve">3.1  Realizar  Construccion de Casa de Acogida  en la Region Sur  y su Equipamiento                                 
</t>
  </si>
  <si>
    <t xml:space="preserve">Auxiliar </t>
  </si>
  <si>
    <t xml:space="preserve">3.2 Realizar  Construccion de Casa de Acogida  en la zona oriental  y su Equipamiento                                 
</t>
  </si>
  <si>
    <t xml:space="preserve">Encargadas técnicas y psicologa 
</t>
  </si>
  <si>
    <t>Nuevo personal de las Casas de Acogida</t>
  </si>
  <si>
    <t>Alojamiento Coordinadora y encargada.</t>
  </si>
  <si>
    <t xml:space="preserve">Viáticos Coordinadora y Encargada. </t>
  </si>
  <si>
    <t>Viáticos Chofer</t>
  </si>
  <si>
    <t xml:space="preserve">Viáticos Técnicas </t>
  </si>
  <si>
    <t xml:space="preserve">Alojamiento Tecnica  </t>
  </si>
  <si>
    <t xml:space="preserve">Alojamiento Chofer </t>
  </si>
  <si>
    <t xml:space="preserve">Viáticos Chofer </t>
  </si>
  <si>
    <t>Viáticos Técnicas</t>
  </si>
  <si>
    <t xml:space="preserve">Combustible </t>
  </si>
  <si>
    <t xml:space="preserve">Encargadas técnicas, psicologas y enfermeras de los Refugios junto a las psicologas del Departamento de Prevencion a la Violencia
</t>
  </si>
  <si>
    <t xml:space="preserve">3.3Readecuacion y Mantenimiento al las tres Casas </t>
  </si>
  <si>
    <r>
      <t xml:space="preserve">2.2 </t>
    </r>
    <r>
      <rPr>
        <sz val="12"/>
        <color theme="1"/>
        <rFont val="Calibri"/>
        <family val="2"/>
        <scheme val="minor"/>
      </rPr>
      <t xml:space="preserve">Implementarn del Programa de Trabajo Social del Ministerio de la Mujer y Casas de Acogida </t>
    </r>
    <r>
      <rPr>
        <sz val="14"/>
        <color theme="1"/>
        <rFont val="Calibri"/>
        <family val="2"/>
        <scheme val="minor"/>
      </rPr>
      <t xml:space="preserve">
</t>
    </r>
  </si>
  <si>
    <t>Formar  grupos de apoyo con las usuarias egresadas. Visitar a las escuelas, reunion con familiares  y visitas a los trabajos de las usuarias.</t>
  </si>
  <si>
    <t xml:space="preserve">Contratar  trabajadora sociales. </t>
  </si>
  <si>
    <t>4.- Capacitación para el personal de las tres Casas de Acogida y la Coordinación  en coordinacion con la Direccion de Educación</t>
  </si>
  <si>
    <t xml:space="preserve">4. 1 talleres de autocuidado </t>
  </si>
  <si>
    <t xml:space="preserve">4,2 Diplomado en Trabajo Social </t>
  </si>
  <si>
    <t>4.3 Taller en Intervencion en Crisis</t>
  </si>
  <si>
    <t xml:space="preserve">4.4 Taller de manejo de inventarios, nominas e impuestos </t>
  </si>
  <si>
    <t xml:space="preserve">4.5 Taller sobre el Manual de Procedimiento y Protocolo de Casas de Acogida Revisado
</t>
  </si>
  <si>
    <t xml:space="preserve">Administradoras y contadora 
</t>
  </si>
  <si>
    <t xml:space="preserve">4. 6 Induccion en el manejo psicologico y legal de los casos , relacion con Linea de Emergencia y Oficinas Provinciales de la Mujer. </t>
  </si>
  <si>
    <t xml:space="preserve">5.  Realizar reuniones con fiscales de las Unidades de Atencion y Encargadas provinciales 
</t>
  </si>
  <si>
    <t>5.1  Reunion con fiscales de las Unidades de Atencion y Encargadas provinciales  de la region sur: San Cristobal, Villa Altagracia, Bani, Azua, San Jose de Ocoa, Barahona, Pedernales, San Juan de la Maguana, Elias Piña, Neiba y Jimani.</t>
  </si>
  <si>
    <t xml:space="preserve">5.2  Reunion con fiscales de las Unidades de Atencion y Encargadas provinciales  de la region este y zona metropolitana: Provincia Santo Domingo, Monte Plata, San Pedro de Macoris, El Seibo, La Romana, La Altagracia
</t>
  </si>
  <si>
    <t xml:space="preserve">Mujeres y sus NNA atentidas hasta octubre del 2017
</t>
  </si>
  <si>
    <t>Reporte Estadistico</t>
  </si>
  <si>
    <t xml:space="preserve">Viáticos Coordinadora y Encargada
</t>
  </si>
  <si>
    <t xml:space="preserve">Reajuste de salarios </t>
  </si>
  <si>
    <t xml:space="preserve">2.4 Personal faltante en las tres Casas de Acogida en funcionamiento
</t>
  </si>
  <si>
    <t xml:space="preserve">5.3 Reunion con fiscales de las Unidades de Atencion y Encargadas provinciales  de la region Norte: Bonao, La Vega, Moca, Santiago, Mao, Monte Cristi, Santiago Rodriguez, Nagua, Samana, San Francisco, Cotui, Provincia Mirabal, Dajabon, Puerto Plata  </t>
  </si>
  <si>
    <t xml:space="preserve">                                           Est. Programática </t>
  </si>
  <si>
    <t xml:space="preserve">  Est. Programática </t>
  </si>
  <si>
    <t xml:space="preserve">Realizar reuniones </t>
  </si>
  <si>
    <t>Informes tecnicos</t>
  </si>
  <si>
    <t xml:space="preserve"> todo el personal </t>
  </si>
  <si>
    <t xml:space="preserve">Listado de Participantes </t>
  </si>
  <si>
    <t>Presupuesto Nacional</t>
  </si>
  <si>
    <t xml:space="preserve">Reuniones </t>
  </si>
  <si>
    <t>Dar seguimiento a las usuarias egresadas sus hijos/as para la ruptura del circulo de la violencia y su reinsercion social, a través de los grupos de apoyo dirigidos por las 
trabajadoras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</si>
</sst>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.00\ _€_-;\-* #,##0.00\ _€_-;_-* &quot;-&quot;??\ _€_-;_-@_-"/>
    <numFmt numFmtId="168" formatCode="#,##0.00;[Red]#,##0.00"/>
    <numFmt numFmtId="169" formatCode="_-[$€]* #,##0.00_-;\-[$€]* #,##0.00_-;_-[$€]* &quot;-&quot;??_-;_-@_-"/>
    <numFmt numFmtId="170" formatCode="_-* #,##0\ _€_-;\-* #,##0\ _€_-;_-* &quot;-&quot;??\ _€_-;_-@_-"/>
    <numFmt numFmtId="171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7"/>
      <color theme="0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7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7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0">
    <xf numFmtId="0" fontId="0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2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168" fontId="5" fillId="0" borderId="1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1" xfId="0" applyFont="1" applyBorder="1"/>
    <xf numFmtId="0" fontId="9" fillId="0" borderId="0" xfId="0" applyFont="1"/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5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68" fontId="24" fillId="0" borderId="1" xfId="0" applyNumberFormat="1" applyFont="1" applyBorder="1"/>
    <xf numFmtId="0" fontId="24" fillId="0" borderId="15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8" fontId="15" fillId="0" borderId="1" xfId="0" applyNumberFormat="1" applyFont="1" applyBorder="1"/>
    <xf numFmtId="0" fontId="25" fillId="2" borderId="1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164" fontId="23" fillId="2" borderId="2" xfId="49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3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168" fontId="24" fillId="0" borderId="1" xfId="0" applyNumberFormat="1" applyFont="1" applyBorder="1" applyAlignment="1">
      <alignment vertical="center"/>
    </xf>
    <xf numFmtId="3" fontId="24" fillId="0" borderId="1" xfId="0" applyNumberFormat="1" applyFont="1" applyBorder="1"/>
    <xf numFmtId="0" fontId="23" fillId="3" borderId="7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vertical="center"/>
    </xf>
    <xf numFmtId="0" fontId="23" fillId="3" borderId="14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/>
    <xf numFmtId="0" fontId="21" fillId="3" borderId="6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0" fillId="3" borderId="11" xfId="0" applyFont="1" applyFill="1" applyBorder="1" applyAlignment="1">
      <alignment horizontal="center"/>
    </xf>
    <xf numFmtId="0" fontId="20" fillId="3" borderId="9" xfId="0" applyFont="1" applyFill="1" applyBorder="1" applyAlignment="1"/>
    <xf numFmtId="0" fontId="21" fillId="3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vertical="center"/>
    </xf>
    <xf numFmtId="168" fontId="14" fillId="3" borderId="1" xfId="0" applyNumberFormat="1" applyFont="1" applyFill="1" applyBorder="1" applyAlignment="1">
      <alignment vertical="center"/>
    </xf>
    <xf numFmtId="168" fontId="15" fillId="0" borderId="1" xfId="0" applyNumberFormat="1" applyFont="1" applyBorder="1" applyAlignment="1">
      <alignment vertical="center"/>
    </xf>
    <xf numFmtId="0" fontId="15" fillId="0" borderId="16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vertical="top" wrapText="1"/>
    </xf>
    <xf numFmtId="168" fontId="15" fillId="0" borderId="1" xfId="0" applyNumberFormat="1" applyFont="1" applyFill="1" applyBorder="1"/>
    <xf numFmtId="0" fontId="18" fillId="2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left" vertical="center" wrapText="1"/>
    </xf>
    <xf numFmtId="4" fontId="15" fillId="0" borderId="7" xfId="0" applyNumberFormat="1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5" xfId="0" applyFont="1" applyBorder="1"/>
    <xf numFmtId="0" fontId="15" fillId="0" borderId="7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27" fillId="2" borderId="2" xfId="0" applyFont="1" applyFill="1" applyBorder="1" applyAlignment="1">
      <alignment horizontal="center" vertical="center" wrapText="1"/>
    </xf>
    <xf numFmtId="164" fontId="27" fillId="2" borderId="2" xfId="49" applyFont="1" applyFill="1" applyBorder="1" applyAlignment="1">
      <alignment horizontal="center" vertical="center" wrapText="1"/>
    </xf>
    <xf numFmtId="164" fontId="27" fillId="2" borderId="6" xfId="49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64" fontId="27" fillId="2" borderId="2" xfId="49" quotePrefix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164" fontId="27" fillId="2" borderId="2" xfId="49" applyNumberFormat="1" applyFont="1" applyFill="1" applyBorder="1" applyAlignment="1">
      <alignment horizontal="center" vertical="center" wrapText="1"/>
    </xf>
    <xf numFmtId="164" fontId="27" fillId="2" borderId="6" xfId="49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168" fontId="14" fillId="0" borderId="1" xfId="0" applyNumberFormat="1" applyFont="1" applyBorder="1" applyAlignment="1">
      <alignment vertical="center"/>
    </xf>
    <xf numFmtId="0" fontId="18" fillId="2" borderId="16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164" fontId="15" fillId="0" borderId="1" xfId="49" applyFont="1" applyBorder="1" applyAlignment="1">
      <alignment horizontal="right" vertical="center"/>
    </xf>
    <xf numFmtId="0" fontId="14" fillId="0" borderId="1" xfId="0" applyFont="1" applyBorder="1" applyAlignment="1">
      <alignment horizontal="justify" vertical="top" wrapText="1"/>
    </xf>
    <xf numFmtId="0" fontId="23" fillId="3" borderId="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/>
    </xf>
    <xf numFmtId="4" fontId="15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4" fontId="15" fillId="0" borderId="7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/>
    <xf numFmtId="0" fontId="1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center"/>
    </xf>
    <xf numFmtId="0" fontId="0" fillId="3" borderId="2" xfId="0" applyFill="1" applyBorder="1" applyAlignment="1"/>
    <xf numFmtId="0" fontId="1" fillId="3" borderId="7" xfId="0" applyFont="1" applyFill="1" applyBorder="1" applyAlignment="1"/>
    <xf numFmtId="0" fontId="22" fillId="3" borderId="7" xfId="0" applyFont="1" applyFill="1" applyBorder="1" applyAlignment="1"/>
    <xf numFmtId="0" fontId="23" fillId="3" borderId="1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/>
    <xf numFmtId="0" fontId="23" fillId="3" borderId="19" xfId="0" applyFont="1" applyFill="1" applyBorder="1" applyAlignment="1">
      <alignment horizontal="center" vertical="top"/>
    </xf>
    <xf numFmtId="0" fontId="23" fillId="3" borderId="0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8" xfId="0" applyFill="1" applyBorder="1" applyAlignment="1"/>
    <xf numFmtId="0" fontId="10" fillId="3" borderId="3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/>
    </xf>
    <xf numFmtId="0" fontId="21" fillId="3" borderId="3" xfId="0" applyFont="1" applyFill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top"/>
    </xf>
    <xf numFmtId="0" fontId="21" fillId="3" borderId="5" xfId="0" applyFont="1" applyFill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4" fontId="15" fillId="0" borderId="2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22" fillId="3" borderId="11" xfId="0" applyFont="1" applyFill="1" applyBorder="1" applyAlignment="1"/>
    <xf numFmtId="0" fontId="14" fillId="3" borderId="8" xfId="0" applyFont="1" applyFill="1" applyBorder="1" applyAlignment="1"/>
    <xf numFmtId="0" fontId="23" fillId="3" borderId="3" xfId="0" applyFont="1" applyFill="1" applyBorder="1" applyAlignment="1">
      <alignment horizontal="center" vertical="top"/>
    </xf>
    <xf numFmtId="0" fontId="25" fillId="3" borderId="4" xfId="0" applyFont="1" applyFill="1" applyBorder="1" applyAlignment="1">
      <alignment horizontal="center" vertical="top"/>
    </xf>
    <xf numFmtId="164" fontId="15" fillId="0" borderId="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3" borderId="9" xfId="0" applyFont="1" applyFill="1" applyBorder="1" applyAlignment="1"/>
    <xf numFmtId="0" fontId="26" fillId="3" borderId="4" xfId="0" applyFont="1" applyFill="1" applyBorder="1" applyAlignment="1">
      <alignment horizontal="center" vertical="top"/>
    </xf>
    <xf numFmtId="0" fontId="26" fillId="3" borderId="5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23" fillId="2" borderId="3" xfId="0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 vertical="top"/>
    </xf>
    <xf numFmtId="0" fontId="23" fillId="2" borderId="5" xfId="0" applyFont="1" applyFill="1" applyBorder="1" applyAlignment="1">
      <alignment horizontal="center" vertical="top"/>
    </xf>
    <xf numFmtId="0" fontId="23" fillId="2" borderId="11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/>
    <xf numFmtId="164" fontId="14" fillId="0" borderId="7" xfId="49" applyFont="1" applyBorder="1" applyAlignment="1">
      <alignment horizontal="center" vertical="center" wrapText="1"/>
    </xf>
    <xf numFmtId="164" fontId="14" fillId="0" borderId="12" xfId="49" applyFont="1" applyBorder="1" applyAlignment="1">
      <alignment horizontal="center" vertical="center" wrapText="1"/>
    </xf>
    <xf numFmtId="168" fontId="15" fillId="0" borderId="7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3" borderId="11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25" fillId="3" borderId="5" xfId="0" applyFont="1" applyFill="1" applyBorder="1" applyAlignment="1">
      <alignment horizontal="center" vertical="top"/>
    </xf>
    <xf numFmtId="0" fontId="21" fillId="3" borderId="11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/>
    </xf>
    <xf numFmtId="0" fontId="22" fillId="3" borderId="9" xfId="0" applyFont="1" applyFill="1" applyBorder="1" applyAlignment="1"/>
    <xf numFmtId="0" fontId="23" fillId="3" borderId="4" xfId="0" applyFont="1" applyFill="1" applyBorder="1" applyAlignment="1">
      <alignment horizontal="center" vertical="top"/>
    </xf>
    <xf numFmtId="0" fontId="23" fillId="3" borderId="5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/>
    <xf numFmtId="0" fontId="22" fillId="2" borderId="9" xfId="0" applyFont="1" applyFill="1" applyBorder="1" applyAlignment="1"/>
    <xf numFmtId="0" fontId="25" fillId="2" borderId="4" xfId="0" applyFont="1" applyFill="1" applyBorder="1" applyAlignment="1">
      <alignment horizontal="center" vertical="top"/>
    </xf>
    <xf numFmtId="0" fontId="25" fillId="2" borderId="5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168" fontId="15" fillId="0" borderId="7" xfId="0" applyNumberFormat="1" applyFont="1" applyBorder="1" applyAlignment="1">
      <alignment horizontal="right" vertical="center"/>
    </xf>
    <xf numFmtId="168" fontId="15" fillId="0" borderId="12" xfId="0" applyNumberFormat="1" applyFont="1" applyBorder="1" applyAlignment="1">
      <alignment horizontal="right" vertical="center"/>
    </xf>
    <xf numFmtId="168" fontId="15" fillId="0" borderId="2" xfId="0" applyNumberFormat="1" applyFont="1" applyBorder="1" applyAlignment="1">
      <alignment horizontal="right" vertical="center"/>
    </xf>
    <xf numFmtId="168" fontId="15" fillId="0" borderId="1" xfId="0" applyNumberFormat="1" applyFont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top" wrapText="1"/>
    </xf>
    <xf numFmtId="0" fontId="5" fillId="0" borderId="1" xfId="0" applyFont="1" applyBorder="1"/>
    <xf numFmtId="0" fontId="22" fillId="3" borderId="1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1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/>
    <xf numFmtId="0" fontId="14" fillId="0" borderId="26" xfId="0" applyFont="1" applyBorder="1" applyAlignment="1">
      <alignment horizontal="justify" vertical="top" wrapText="1"/>
    </xf>
    <xf numFmtId="0" fontId="1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28" xfId="0" applyBorder="1"/>
    <xf numFmtId="0" fontId="4" fillId="3" borderId="29" xfId="0" applyFont="1" applyFill="1" applyBorder="1" applyAlignment="1"/>
    <xf numFmtId="0" fontId="2" fillId="3" borderId="2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top" wrapText="1"/>
    </xf>
    <xf numFmtId="0" fontId="27" fillId="2" borderId="29" xfId="0" quotePrefix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justify" vertical="top"/>
    </xf>
    <xf numFmtId="0" fontId="15" fillId="0" borderId="29" xfId="0" applyFont="1" applyBorder="1"/>
    <xf numFmtId="0" fontId="27" fillId="2" borderId="29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/>
    <xf numFmtId="0" fontId="16" fillId="0" borderId="29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top" wrapText="1"/>
    </xf>
    <xf numFmtId="0" fontId="14" fillId="0" borderId="29" xfId="0" applyFont="1" applyBorder="1" applyAlignment="1">
      <alignment vertical="center"/>
    </xf>
    <xf numFmtId="0" fontId="22" fillId="3" borderId="23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justify" vertical="top" wrapText="1"/>
    </xf>
    <xf numFmtId="0" fontId="0" fillId="0" borderId="29" xfId="0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3" fillId="2" borderId="29" xfId="0" applyFont="1" applyFill="1" applyBorder="1" applyAlignment="1"/>
    <xf numFmtId="0" fontId="14" fillId="2" borderId="25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top" wrapText="1"/>
    </xf>
    <xf numFmtId="0" fontId="15" fillId="0" borderId="29" xfId="0" applyFont="1" applyBorder="1" applyAlignment="1">
      <alignment vertical="center"/>
    </xf>
    <xf numFmtId="0" fontId="14" fillId="2" borderId="26" xfId="0" applyFont="1" applyFill="1" applyBorder="1" applyAlignment="1">
      <alignment vertical="top" wrapText="1"/>
    </xf>
    <xf numFmtId="0" fontId="6" fillId="0" borderId="31" xfId="0" applyFont="1" applyBorder="1" applyAlignment="1">
      <alignment horizontal="center"/>
    </xf>
    <xf numFmtId="0" fontId="23" fillId="3" borderId="32" xfId="0" applyFont="1" applyFill="1" applyBorder="1" applyAlignment="1">
      <alignment vertical="center"/>
    </xf>
    <xf numFmtId="0" fontId="23" fillId="3" borderId="33" xfId="0" applyFont="1" applyFill="1" applyBorder="1" applyAlignment="1">
      <alignment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4" xfId="0" applyFont="1" applyBorder="1"/>
    <xf numFmtId="0" fontId="4" fillId="2" borderId="28" xfId="0" applyFont="1" applyFill="1" applyBorder="1" applyAlignment="1"/>
    <xf numFmtId="0" fontId="14" fillId="0" borderId="23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top" wrapText="1"/>
    </xf>
    <xf numFmtId="0" fontId="19" fillId="2" borderId="34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6" xfId="0" applyFont="1" applyBorder="1" applyAlignment="1">
      <alignment vertical="center" wrapText="1"/>
    </xf>
    <xf numFmtId="0" fontId="15" fillId="0" borderId="0" xfId="0" applyFont="1" applyBorder="1"/>
    <xf numFmtId="0" fontId="15" fillId="0" borderId="28" xfId="0" applyFont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14" fillId="3" borderId="25" xfId="0" applyFont="1" applyFill="1" applyBorder="1" applyAlignment="1">
      <alignment vertical="center"/>
    </xf>
    <xf numFmtId="0" fontId="20" fillId="3" borderId="31" xfId="0" applyFont="1" applyFill="1" applyBorder="1" applyAlignment="1">
      <alignment horizontal="center"/>
    </xf>
    <xf numFmtId="0" fontId="15" fillId="3" borderId="24" xfId="0" applyFont="1" applyFill="1" applyBorder="1"/>
    <xf numFmtId="0" fontId="20" fillId="3" borderId="23" xfId="0" applyFont="1" applyFill="1" applyBorder="1" applyAlignment="1"/>
    <xf numFmtId="0" fontId="21" fillId="3" borderId="35" xfId="0" applyFont="1" applyFill="1" applyBorder="1" applyAlignment="1">
      <alignment horizontal="center" vertical="center" wrapText="1"/>
    </xf>
    <xf numFmtId="0" fontId="15" fillId="0" borderId="29" xfId="0" applyFont="1" applyFill="1" applyBorder="1"/>
    <xf numFmtId="0" fontId="14" fillId="0" borderId="26" xfId="0" applyFont="1" applyBorder="1" applyAlignment="1">
      <alignment horizontal="left" vertical="center" wrapText="1"/>
    </xf>
    <xf numFmtId="0" fontId="14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2" borderId="34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vertical="center"/>
    </xf>
    <xf numFmtId="0" fontId="14" fillId="3" borderId="29" xfId="0" applyFont="1" applyFill="1" applyBorder="1"/>
    <xf numFmtId="0" fontId="14" fillId="2" borderId="23" xfId="0" applyFont="1" applyFill="1" applyBorder="1" applyAlignment="1">
      <alignment horizontal="justify" vertical="top" wrapText="1"/>
    </xf>
    <xf numFmtId="0" fontId="11" fillId="2" borderId="29" xfId="0" applyFont="1" applyFill="1" applyBorder="1"/>
    <xf numFmtId="0" fontId="14" fillId="2" borderId="25" xfId="0" applyFont="1" applyFill="1" applyBorder="1" applyAlignment="1">
      <alignment horizontal="justify" vertical="top"/>
    </xf>
    <xf numFmtId="0" fontId="11" fillId="2" borderId="36" xfId="0" applyFont="1" applyFill="1" applyBorder="1"/>
    <xf numFmtId="0" fontId="22" fillId="3" borderId="26" xfId="0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top"/>
    </xf>
    <xf numFmtId="0" fontId="14" fillId="3" borderId="26" xfId="0" applyFont="1" applyFill="1" applyBorder="1" applyAlignment="1">
      <alignment vertical="center"/>
    </xf>
    <xf numFmtId="0" fontId="14" fillId="3" borderId="0" xfId="0" applyFont="1" applyFill="1" applyBorder="1"/>
    <xf numFmtId="0" fontId="23" fillId="3" borderId="29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justify" vertical="top" wrapText="1"/>
    </xf>
    <xf numFmtId="0" fontId="14" fillId="0" borderId="25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justify" vertical="top" wrapText="1"/>
    </xf>
    <xf numFmtId="0" fontId="0" fillId="0" borderId="37" xfId="0" applyBorder="1"/>
    <xf numFmtId="164" fontId="20" fillId="0" borderId="38" xfId="0" applyNumberFormat="1" applyFont="1" applyBorder="1" applyAlignment="1">
      <alignment horizontal="right" vertical="center"/>
    </xf>
    <xf numFmtId="0" fontId="15" fillId="0" borderId="38" xfId="0" applyFont="1" applyBorder="1"/>
    <xf numFmtId="168" fontId="15" fillId="0" borderId="38" xfId="0" applyNumberFormat="1" applyFont="1" applyBorder="1"/>
    <xf numFmtId="0" fontId="15" fillId="0" borderId="39" xfId="0" applyFont="1" applyBorder="1"/>
    <xf numFmtId="4" fontId="15" fillId="0" borderId="2" xfId="0" applyNumberFormat="1" applyFont="1" applyBorder="1" applyAlignment="1">
      <alignment vertical="center"/>
    </xf>
    <xf numFmtId="4" fontId="25" fillId="2" borderId="1" xfId="0" applyNumberFormat="1" applyFont="1" applyFill="1" applyBorder="1" applyAlignment="1">
      <alignment horizontal="right" vertical="center" wrapText="1"/>
    </xf>
    <xf numFmtId="164" fontId="14" fillId="0" borderId="1" xfId="49" applyFont="1" applyBorder="1"/>
    <xf numFmtId="4" fontId="25" fillId="2" borderId="2" xfId="0" applyNumberFormat="1" applyFont="1" applyFill="1" applyBorder="1" applyAlignment="1">
      <alignment horizontal="right" vertical="center" wrapText="1"/>
    </xf>
    <xf numFmtId="0" fontId="28" fillId="0" borderId="2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0" fillId="0" borderId="7" xfId="0" applyBorder="1"/>
    <xf numFmtId="0" fontId="0" fillId="0" borderId="29" xfId="0" applyBorder="1"/>
    <xf numFmtId="4" fontId="15" fillId="0" borderId="7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</cellXfs>
  <cellStyles count="50"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6"/>
  <sheetViews>
    <sheetView tabSelected="1" view="pageBreakPreview" topLeftCell="A46" zoomScaleNormal="112" zoomScaleSheetLayoutView="100" workbookViewId="0">
      <selection activeCell="B45" sqref="B45:B49"/>
    </sheetView>
  </sheetViews>
  <sheetFormatPr baseColWidth="10" defaultColWidth="11.42578125" defaultRowHeight="15" x14ac:dyDescent="0.25"/>
  <cols>
    <col min="1" max="1" width="36.85546875" customWidth="1"/>
    <col min="2" max="3" width="32.7109375" customWidth="1"/>
    <col min="4" max="4" width="19.7109375" customWidth="1"/>
    <col min="5" max="5" width="15.7109375" customWidth="1"/>
    <col min="6" max="6" width="15" customWidth="1"/>
    <col min="7" max="7" width="9.85546875" customWidth="1"/>
    <col min="8" max="8" width="10.42578125" customWidth="1"/>
    <col min="9" max="9" width="11.28515625" customWidth="1"/>
    <col min="10" max="10" width="10.85546875" customWidth="1"/>
    <col min="11" max="11" width="14.42578125" customWidth="1"/>
    <col min="12" max="12" width="6.28515625" customWidth="1"/>
    <col min="13" max="14" width="5.7109375" customWidth="1"/>
    <col min="15" max="16" width="6.140625" customWidth="1"/>
    <col min="17" max="17" width="6.5703125" customWidth="1"/>
  </cols>
  <sheetData>
    <row r="1" spans="1:20" ht="24.95" customHeight="1" x14ac:dyDescent="0.25">
      <c r="A1" s="7" t="s">
        <v>45</v>
      </c>
      <c r="B1" s="7" t="s">
        <v>32</v>
      </c>
      <c r="C1" s="7"/>
      <c r="D1" s="7"/>
      <c r="G1" s="7"/>
      <c r="H1" s="7"/>
      <c r="I1" s="7"/>
    </row>
    <row r="2" spans="1:20" ht="24.95" customHeight="1" x14ac:dyDescent="0.25">
      <c r="A2" s="7" t="s">
        <v>13</v>
      </c>
      <c r="B2" s="7" t="s">
        <v>32</v>
      </c>
      <c r="C2" s="7"/>
      <c r="D2" s="7"/>
      <c r="G2" s="7"/>
      <c r="H2" s="7"/>
      <c r="I2" s="7"/>
    </row>
    <row r="3" spans="1:20" ht="24.95" customHeight="1" x14ac:dyDescent="0.25">
      <c r="A3" s="7" t="s">
        <v>13</v>
      </c>
      <c r="B3" s="7" t="s">
        <v>46</v>
      </c>
      <c r="C3" s="7"/>
      <c r="D3" s="7"/>
      <c r="G3" s="7"/>
      <c r="H3" s="7"/>
      <c r="I3" s="7"/>
    </row>
    <row r="4" spans="1:20" ht="24.95" customHeight="1" x14ac:dyDescent="0.25">
      <c r="A4" s="7" t="s">
        <v>36</v>
      </c>
      <c r="B4" s="7" t="s">
        <v>33</v>
      </c>
      <c r="C4" s="7"/>
      <c r="D4" s="7"/>
      <c r="G4" s="7"/>
      <c r="H4" s="7"/>
      <c r="I4" s="7"/>
    </row>
    <row r="5" spans="1:20" ht="24.95" customHeight="1" x14ac:dyDescent="0.25">
      <c r="A5" s="7" t="s">
        <v>37</v>
      </c>
      <c r="B5" s="126" t="s">
        <v>38</v>
      </c>
      <c r="C5" s="126"/>
      <c r="D5" s="7"/>
      <c r="G5" s="7"/>
      <c r="H5" s="7"/>
      <c r="I5" s="7"/>
    </row>
    <row r="6" spans="1:20" ht="24.95" customHeight="1" x14ac:dyDescent="0.25">
      <c r="A6" s="7" t="s">
        <v>35</v>
      </c>
      <c r="B6" s="157" t="s">
        <v>39</v>
      </c>
      <c r="C6" s="157"/>
      <c r="D6" s="157"/>
      <c r="G6" s="123"/>
      <c r="H6" s="123"/>
      <c r="I6" s="123"/>
    </row>
    <row r="7" spans="1:20" ht="32.25" customHeight="1" x14ac:dyDescent="0.25">
      <c r="A7" s="7" t="s">
        <v>34</v>
      </c>
      <c r="B7" s="123" t="s">
        <v>40</v>
      </c>
      <c r="C7" s="123"/>
      <c r="D7" s="123"/>
      <c r="E7" s="123"/>
      <c r="F7" s="123"/>
      <c r="G7" s="123"/>
      <c r="H7" s="123"/>
      <c r="I7" s="123"/>
    </row>
    <row r="8" spans="1:20" ht="24.95" customHeight="1" x14ac:dyDescent="0.25">
      <c r="A8" s="126" t="s">
        <v>41</v>
      </c>
      <c r="B8" s="126"/>
      <c r="C8" s="126"/>
      <c r="D8" s="8"/>
      <c r="G8" s="8"/>
      <c r="H8" s="8"/>
      <c r="I8" s="8"/>
    </row>
    <row r="9" spans="1:20" ht="24.95" customHeight="1" thickBot="1" x14ac:dyDescent="0.3">
      <c r="A9" s="126" t="s">
        <v>42</v>
      </c>
      <c r="B9" s="126"/>
      <c r="C9" s="9"/>
      <c r="D9" s="8"/>
      <c r="G9" s="8"/>
      <c r="H9" s="8"/>
      <c r="I9" s="8"/>
      <c r="R9">
        <f>918-700</f>
        <v>218</v>
      </c>
    </row>
    <row r="10" spans="1:20" ht="23.25" customHeight="1" thickTop="1" thickBot="1" x14ac:dyDescent="0.4">
      <c r="A10" s="224" t="s">
        <v>0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6"/>
      <c r="N10" s="226"/>
      <c r="O10" s="226"/>
      <c r="P10" s="226"/>
      <c r="Q10" s="227"/>
    </row>
    <row r="11" spans="1:20" ht="16.5" thickBot="1" x14ac:dyDescent="0.3">
      <c r="A11" s="228" t="s">
        <v>1</v>
      </c>
      <c r="B11" s="129" t="s">
        <v>30</v>
      </c>
      <c r="C11" s="129" t="s">
        <v>2</v>
      </c>
      <c r="D11" s="129" t="s">
        <v>3</v>
      </c>
      <c r="E11" s="127" t="s">
        <v>4</v>
      </c>
      <c r="F11" s="144" t="s">
        <v>5</v>
      </c>
      <c r="G11" s="146" t="s">
        <v>6</v>
      </c>
      <c r="H11" s="147"/>
      <c r="I11" s="147"/>
      <c r="J11" s="148"/>
      <c r="K11" s="149" t="s">
        <v>11</v>
      </c>
      <c r="L11" s="150"/>
      <c r="M11" s="140" t="s">
        <v>12</v>
      </c>
      <c r="N11" s="141"/>
      <c r="O11" s="141"/>
      <c r="P11" s="141"/>
      <c r="Q11" s="229"/>
    </row>
    <row r="12" spans="1:20" ht="21.75" customHeight="1" x14ac:dyDescent="0.25">
      <c r="A12" s="230"/>
      <c r="B12" s="128"/>
      <c r="C12" s="128"/>
      <c r="D12" s="128"/>
      <c r="E12" s="215"/>
      <c r="F12" s="145"/>
      <c r="G12" s="19" t="s">
        <v>7</v>
      </c>
      <c r="H12" s="20" t="s">
        <v>8</v>
      </c>
      <c r="I12" s="20" t="s">
        <v>9</v>
      </c>
      <c r="J12" s="21" t="s">
        <v>10</v>
      </c>
      <c r="K12" s="151"/>
      <c r="L12" s="152"/>
      <c r="M12" s="140"/>
      <c r="N12" s="141"/>
      <c r="O12" s="141"/>
      <c r="P12" s="141"/>
      <c r="Q12" s="229"/>
    </row>
    <row r="13" spans="1:20" ht="86.25" customHeight="1" x14ac:dyDescent="0.25">
      <c r="A13" s="231" t="s">
        <v>66</v>
      </c>
      <c r="B13" s="110" t="s">
        <v>58</v>
      </c>
      <c r="C13" s="16" t="s">
        <v>102</v>
      </c>
      <c r="D13" s="16" t="s">
        <v>103</v>
      </c>
      <c r="E13" s="17">
        <v>918</v>
      </c>
      <c r="F13" s="18">
        <v>2500</v>
      </c>
      <c r="G13" s="18">
        <v>200</v>
      </c>
      <c r="H13" s="18">
        <v>250</v>
      </c>
      <c r="I13" s="18">
        <v>250</v>
      </c>
      <c r="J13" s="18">
        <v>218</v>
      </c>
      <c r="K13" s="142">
        <f>+B17</f>
        <v>3420000</v>
      </c>
      <c r="L13" s="143"/>
      <c r="M13" s="124"/>
      <c r="N13" s="125"/>
      <c r="O13" s="125"/>
      <c r="P13" s="125"/>
      <c r="Q13" s="232"/>
      <c r="T13">
        <v>2</v>
      </c>
    </row>
    <row r="14" spans="1:20" ht="21" customHeight="1" thickBot="1" x14ac:dyDescent="0.35">
      <c r="A14" s="233" t="s">
        <v>14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6"/>
      <c r="N14" s="6"/>
      <c r="O14" s="6"/>
      <c r="P14" s="6"/>
      <c r="Q14" s="235"/>
    </row>
    <row r="15" spans="1:20" ht="18" customHeight="1" thickBot="1" x14ac:dyDescent="0.3">
      <c r="A15" s="228" t="s">
        <v>15</v>
      </c>
      <c r="B15" s="168" t="s">
        <v>16</v>
      </c>
      <c r="C15" s="146" t="s">
        <v>17</v>
      </c>
      <c r="D15" s="147"/>
      <c r="E15" s="147"/>
      <c r="F15" s="148"/>
      <c r="G15" s="146" t="s">
        <v>22</v>
      </c>
      <c r="H15" s="169"/>
      <c r="I15" s="169"/>
      <c r="J15" s="170"/>
      <c r="K15" s="171" t="s">
        <v>23</v>
      </c>
      <c r="L15" s="159" t="s">
        <v>31</v>
      </c>
      <c r="M15" s="160"/>
      <c r="N15" s="160"/>
      <c r="O15" s="160"/>
      <c r="P15" s="161"/>
      <c r="Q15" s="236"/>
    </row>
    <row r="16" spans="1:20" ht="20.25" customHeight="1" x14ac:dyDescent="0.25">
      <c r="A16" s="230"/>
      <c r="B16" s="128"/>
      <c r="C16" s="115" t="s">
        <v>18</v>
      </c>
      <c r="D16" s="20" t="s">
        <v>19</v>
      </c>
      <c r="E16" s="20" t="s">
        <v>20</v>
      </c>
      <c r="F16" s="20" t="s">
        <v>21</v>
      </c>
      <c r="G16" s="20" t="s">
        <v>7</v>
      </c>
      <c r="H16" s="20" t="s">
        <v>8</v>
      </c>
      <c r="I16" s="20" t="s">
        <v>9</v>
      </c>
      <c r="J16" s="21" t="s">
        <v>10</v>
      </c>
      <c r="K16" s="172"/>
      <c r="L16" s="22" t="s">
        <v>24</v>
      </c>
      <c r="M16" s="22" t="s">
        <v>25</v>
      </c>
      <c r="N16" s="22" t="s">
        <v>26</v>
      </c>
      <c r="O16" s="22" t="s">
        <v>27</v>
      </c>
      <c r="P16" s="22" t="s">
        <v>28</v>
      </c>
      <c r="Q16" s="237" t="s">
        <v>29</v>
      </c>
    </row>
    <row r="17" spans="1:17" ht="27" customHeight="1" x14ac:dyDescent="0.25">
      <c r="A17" s="238" t="s">
        <v>67</v>
      </c>
      <c r="B17" s="166">
        <f>SUM(F17:F21)</f>
        <v>3420000</v>
      </c>
      <c r="C17" s="23" t="s">
        <v>51</v>
      </c>
      <c r="D17" s="95">
        <v>3</v>
      </c>
      <c r="E17" s="96">
        <v>600000</v>
      </c>
      <c r="F17" s="96">
        <v>1800000</v>
      </c>
      <c r="G17" s="96">
        <v>450000</v>
      </c>
      <c r="H17" s="96">
        <v>450000</v>
      </c>
      <c r="I17" s="96">
        <v>450000</v>
      </c>
      <c r="J17" s="97">
        <v>450000</v>
      </c>
      <c r="K17" s="216" t="s">
        <v>114</v>
      </c>
      <c r="L17" s="98">
        <v>98</v>
      </c>
      <c r="M17" s="98"/>
      <c r="N17" s="98">
        <v>3</v>
      </c>
      <c r="O17" s="98">
        <v>1</v>
      </c>
      <c r="P17" s="98">
        <v>1</v>
      </c>
      <c r="Q17" s="239" t="s">
        <v>57</v>
      </c>
    </row>
    <row r="18" spans="1:17" ht="22.5" customHeight="1" x14ac:dyDescent="0.25">
      <c r="A18" s="240"/>
      <c r="B18" s="167"/>
      <c r="C18" s="23" t="s">
        <v>52</v>
      </c>
      <c r="D18" s="95">
        <v>3</v>
      </c>
      <c r="E18" s="96">
        <v>100000</v>
      </c>
      <c r="F18" s="96">
        <f>E18*3</f>
        <v>300000</v>
      </c>
      <c r="G18" s="99" t="s">
        <v>56</v>
      </c>
      <c r="H18" s="99" t="s">
        <v>56</v>
      </c>
      <c r="I18" s="99" t="s">
        <v>56</v>
      </c>
      <c r="J18" s="99" t="s">
        <v>56</v>
      </c>
      <c r="K18" s="217"/>
      <c r="L18" s="98">
        <v>98</v>
      </c>
      <c r="M18" s="98"/>
      <c r="N18" s="98">
        <v>3</v>
      </c>
      <c r="O18" s="98">
        <v>4</v>
      </c>
      <c r="P18" s="98">
        <v>1</v>
      </c>
      <c r="Q18" s="241"/>
    </row>
    <row r="19" spans="1:17" ht="25.5" customHeight="1" x14ac:dyDescent="0.25">
      <c r="A19" s="240"/>
      <c r="B19" s="167"/>
      <c r="C19" s="23" t="s">
        <v>54</v>
      </c>
      <c r="D19" s="95">
        <v>3</v>
      </c>
      <c r="E19" s="96">
        <f>F19/3</f>
        <v>160000</v>
      </c>
      <c r="F19" s="100">
        <f>G19+H19+I19+J19</f>
        <v>480000</v>
      </c>
      <c r="G19" s="101">
        <v>120000</v>
      </c>
      <c r="H19" s="101">
        <v>120000</v>
      </c>
      <c r="I19" s="101">
        <v>120000</v>
      </c>
      <c r="J19" s="102">
        <v>120000</v>
      </c>
      <c r="K19" s="217"/>
      <c r="L19" s="98">
        <v>98</v>
      </c>
      <c r="M19" s="98"/>
      <c r="N19" s="98">
        <v>3</v>
      </c>
      <c r="O19" s="98">
        <v>9</v>
      </c>
      <c r="P19" s="98">
        <v>1</v>
      </c>
      <c r="Q19" s="242"/>
    </row>
    <row r="20" spans="1:17" ht="22.5" customHeight="1" x14ac:dyDescent="0.25">
      <c r="A20" s="240"/>
      <c r="B20" s="167"/>
      <c r="C20" s="23" t="s">
        <v>53</v>
      </c>
      <c r="D20" s="95">
        <v>3</v>
      </c>
      <c r="E20" s="96">
        <f>F20/3</f>
        <v>180000</v>
      </c>
      <c r="F20" s="96">
        <f>G20+H20+I20+J20</f>
        <v>540000</v>
      </c>
      <c r="G20" s="96">
        <v>135000</v>
      </c>
      <c r="H20" s="96">
        <v>135000</v>
      </c>
      <c r="I20" s="96">
        <v>135000</v>
      </c>
      <c r="J20" s="97">
        <v>135000</v>
      </c>
      <c r="K20" s="217"/>
      <c r="L20" s="98">
        <v>98</v>
      </c>
      <c r="M20" s="98"/>
      <c r="N20" s="98">
        <v>2</v>
      </c>
      <c r="O20" s="98">
        <v>8</v>
      </c>
      <c r="P20" s="98">
        <v>5</v>
      </c>
      <c r="Q20" s="242">
        <v>3</v>
      </c>
    </row>
    <row r="21" spans="1:17" ht="19.5" customHeight="1" thickBot="1" x14ac:dyDescent="0.3">
      <c r="A21" s="240"/>
      <c r="B21" s="167"/>
      <c r="C21" s="23" t="s">
        <v>55</v>
      </c>
      <c r="D21" s="95">
        <v>4</v>
      </c>
      <c r="E21" s="96">
        <v>75000</v>
      </c>
      <c r="F21" s="96">
        <v>300000</v>
      </c>
      <c r="G21" s="96">
        <v>300000</v>
      </c>
      <c r="H21" s="99" t="s">
        <v>56</v>
      </c>
      <c r="I21" s="99" t="s">
        <v>56</v>
      </c>
      <c r="J21" s="99" t="s">
        <v>56</v>
      </c>
      <c r="K21" s="218"/>
      <c r="L21" s="98">
        <v>98</v>
      </c>
      <c r="M21" s="98"/>
      <c r="N21" s="98">
        <v>3</v>
      </c>
      <c r="O21" s="98">
        <v>9</v>
      </c>
      <c r="P21" s="98">
        <v>2</v>
      </c>
      <c r="Q21" s="242"/>
    </row>
    <row r="22" spans="1:17" ht="19.5" customHeight="1" thickBot="1" x14ac:dyDescent="0.3">
      <c r="A22" s="243" t="s">
        <v>1</v>
      </c>
      <c r="B22" s="130" t="s">
        <v>30</v>
      </c>
      <c r="C22" s="130" t="s">
        <v>2</v>
      </c>
      <c r="D22" s="130" t="s">
        <v>3</v>
      </c>
      <c r="E22" s="130" t="s">
        <v>4</v>
      </c>
      <c r="F22" s="162" t="s">
        <v>5</v>
      </c>
      <c r="G22" s="164" t="s">
        <v>6</v>
      </c>
      <c r="H22" s="165"/>
      <c r="I22" s="165"/>
      <c r="J22" s="186"/>
      <c r="K22" s="131" t="s">
        <v>11</v>
      </c>
      <c r="L22" s="132"/>
      <c r="M22" s="192" t="s">
        <v>12</v>
      </c>
      <c r="N22" s="193"/>
      <c r="O22" s="193"/>
      <c r="P22" s="193"/>
      <c r="Q22" s="244"/>
    </row>
    <row r="23" spans="1:17" ht="19.5" customHeight="1" x14ac:dyDescent="0.25">
      <c r="A23" s="245"/>
      <c r="B23" s="122"/>
      <c r="C23" s="122"/>
      <c r="D23" s="122"/>
      <c r="E23" s="122"/>
      <c r="F23" s="163"/>
      <c r="G23" s="111" t="s">
        <v>7</v>
      </c>
      <c r="H23" s="27" t="s">
        <v>8</v>
      </c>
      <c r="I23" s="27" t="s">
        <v>9</v>
      </c>
      <c r="J23" s="28" t="s">
        <v>10</v>
      </c>
      <c r="K23" s="133"/>
      <c r="L23" s="134"/>
      <c r="M23" s="192"/>
      <c r="N23" s="193"/>
      <c r="O23" s="193"/>
      <c r="P23" s="193"/>
      <c r="Q23" s="244"/>
    </row>
    <row r="24" spans="1:17" ht="69" customHeight="1" x14ac:dyDescent="0.25">
      <c r="A24" s="231" t="s">
        <v>68</v>
      </c>
      <c r="B24" s="110" t="s">
        <v>64</v>
      </c>
      <c r="C24" s="33" t="s">
        <v>115</v>
      </c>
      <c r="D24" s="33" t="s">
        <v>111</v>
      </c>
      <c r="E24" s="17">
        <v>12</v>
      </c>
      <c r="F24" s="18">
        <v>36</v>
      </c>
      <c r="G24" s="18"/>
      <c r="H24" s="18"/>
      <c r="I24" s="18"/>
      <c r="J24" s="18"/>
      <c r="K24" s="196"/>
      <c r="L24" s="196"/>
      <c r="M24" s="197"/>
      <c r="N24" s="197"/>
      <c r="O24" s="197"/>
      <c r="P24" s="197"/>
      <c r="Q24" s="246"/>
    </row>
    <row r="25" spans="1:17" ht="23.25" customHeight="1" thickBot="1" x14ac:dyDescent="0.35">
      <c r="A25" s="233" t="s">
        <v>14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6"/>
      <c r="N25" s="6"/>
      <c r="O25" s="6"/>
      <c r="P25" s="6"/>
      <c r="Q25" s="235"/>
    </row>
    <row r="26" spans="1:17" ht="19.5" customHeight="1" thickBot="1" x14ac:dyDescent="0.3">
      <c r="A26" s="228" t="s">
        <v>15</v>
      </c>
      <c r="B26" s="168" t="s">
        <v>16</v>
      </c>
      <c r="C26" s="146" t="s">
        <v>17</v>
      </c>
      <c r="D26" s="147"/>
      <c r="E26" s="147"/>
      <c r="F26" s="148"/>
      <c r="G26" s="146" t="s">
        <v>22</v>
      </c>
      <c r="H26" s="169"/>
      <c r="I26" s="169"/>
      <c r="J26" s="170"/>
      <c r="K26" s="171" t="s">
        <v>23</v>
      </c>
      <c r="L26" s="159" t="s">
        <v>31</v>
      </c>
      <c r="M26" s="160"/>
      <c r="N26" s="160"/>
      <c r="O26" s="160"/>
      <c r="P26" s="161"/>
      <c r="Q26" s="236"/>
    </row>
    <row r="27" spans="1:17" ht="19.5" customHeight="1" x14ac:dyDescent="0.25">
      <c r="A27" s="230"/>
      <c r="B27" s="128"/>
      <c r="C27" s="115" t="s">
        <v>18</v>
      </c>
      <c r="D27" s="20" t="s">
        <v>19</v>
      </c>
      <c r="E27" s="20" t="s">
        <v>20</v>
      </c>
      <c r="F27" s="20" t="s">
        <v>21</v>
      </c>
      <c r="G27" s="20" t="s">
        <v>7</v>
      </c>
      <c r="H27" s="20" t="s">
        <v>8</v>
      </c>
      <c r="I27" s="20" t="s">
        <v>9</v>
      </c>
      <c r="J27" s="21" t="s">
        <v>10</v>
      </c>
      <c r="K27" s="172"/>
      <c r="L27" s="22" t="s">
        <v>24</v>
      </c>
      <c r="M27" s="22" t="s">
        <v>25</v>
      </c>
      <c r="N27" s="22" t="s">
        <v>26</v>
      </c>
      <c r="O27" s="22" t="s">
        <v>27</v>
      </c>
      <c r="P27" s="22" t="s">
        <v>28</v>
      </c>
      <c r="Q27" s="237" t="s">
        <v>29</v>
      </c>
    </row>
    <row r="28" spans="1:17" ht="81.75" customHeight="1" x14ac:dyDescent="0.25">
      <c r="A28" s="247" t="s">
        <v>69</v>
      </c>
      <c r="B28" s="180">
        <f>F28+F29</f>
        <v>18000</v>
      </c>
      <c r="C28" s="35"/>
      <c r="D28" s="36">
        <v>12</v>
      </c>
      <c r="E28" s="36">
        <v>500</v>
      </c>
      <c r="F28" s="37">
        <f>E28*D28</f>
        <v>6000</v>
      </c>
      <c r="G28" s="36">
        <v>3</v>
      </c>
      <c r="H28" s="36">
        <v>3</v>
      </c>
      <c r="I28" s="36">
        <v>3</v>
      </c>
      <c r="J28" s="38">
        <v>3</v>
      </c>
      <c r="K28" s="113"/>
      <c r="L28" s="39"/>
      <c r="M28" s="39"/>
      <c r="N28" s="39"/>
      <c r="O28" s="39"/>
      <c r="P28" s="39"/>
      <c r="Q28" s="248"/>
    </row>
    <row r="29" spans="1:17" ht="116.25" customHeight="1" x14ac:dyDescent="0.25">
      <c r="A29" s="249" t="s">
        <v>70</v>
      </c>
      <c r="B29" s="181"/>
      <c r="C29" s="40"/>
      <c r="D29" s="103">
        <v>24</v>
      </c>
      <c r="E29" s="104">
        <v>500</v>
      </c>
      <c r="F29" s="104">
        <f>E29*D29</f>
        <v>12000</v>
      </c>
      <c r="G29" s="104">
        <v>8</v>
      </c>
      <c r="H29" s="104">
        <v>8</v>
      </c>
      <c r="I29" s="104">
        <v>8</v>
      </c>
      <c r="J29" s="104">
        <v>8</v>
      </c>
      <c r="K29" s="41"/>
      <c r="L29" s="42"/>
      <c r="M29" s="42"/>
      <c r="N29" s="42"/>
      <c r="O29" s="42"/>
      <c r="P29" s="42"/>
      <c r="Q29" s="250"/>
    </row>
    <row r="30" spans="1:17" ht="33.75" hidden="1" customHeight="1" thickBot="1" x14ac:dyDescent="0.3">
      <c r="A30" s="251" t="s">
        <v>1</v>
      </c>
      <c r="B30" s="120" t="s">
        <v>30</v>
      </c>
      <c r="C30" s="120" t="s">
        <v>2</v>
      </c>
      <c r="D30" s="120" t="s">
        <v>3</v>
      </c>
      <c r="E30" s="120" t="s">
        <v>4</v>
      </c>
      <c r="F30" s="221" t="s">
        <v>5</v>
      </c>
      <c r="G30" s="164" t="s">
        <v>6</v>
      </c>
      <c r="H30" s="165"/>
      <c r="I30" s="165"/>
      <c r="J30" s="186"/>
      <c r="K30" s="131" t="s">
        <v>11</v>
      </c>
      <c r="L30" s="132"/>
      <c r="M30" s="192" t="s">
        <v>12</v>
      </c>
      <c r="N30" s="193"/>
      <c r="O30" s="193"/>
      <c r="P30" s="193"/>
      <c r="Q30" s="244"/>
    </row>
    <row r="31" spans="1:17" ht="19.5" hidden="1" customHeight="1" x14ac:dyDescent="0.25">
      <c r="A31" s="252"/>
      <c r="B31" s="222"/>
      <c r="C31" s="222"/>
      <c r="D31" s="222"/>
      <c r="E31" s="222"/>
      <c r="F31" s="223"/>
      <c r="G31" s="111" t="s">
        <v>7</v>
      </c>
      <c r="H31" s="27" t="s">
        <v>8</v>
      </c>
      <c r="I31" s="27" t="s">
        <v>9</v>
      </c>
      <c r="J31" s="28" t="s">
        <v>10</v>
      </c>
      <c r="K31" s="133"/>
      <c r="L31" s="134"/>
      <c r="M31" s="192"/>
      <c r="N31" s="193"/>
      <c r="O31" s="193"/>
      <c r="P31" s="193"/>
      <c r="Q31" s="244"/>
    </row>
    <row r="32" spans="1:17" ht="3.75" hidden="1" customHeight="1" x14ac:dyDescent="0.3">
      <c r="A32" s="253" t="s">
        <v>88</v>
      </c>
      <c r="B32" s="219" t="s">
        <v>116</v>
      </c>
      <c r="C32" s="10"/>
      <c r="D32" s="220"/>
      <c r="E32" s="4"/>
      <c r="F32" s="4"/>
      <c r="G32" s="4"/>
      <c r="H32" s="4"/>
      <c r="I32" s="4"/>
      <c r="J32" s="4"/>
      <c r="K32" s="14"/>
      <c r="L32" s="3"/>
      <c r="M32" s="3"/>
      <c r="N32" s="2"/>
      <c r="O32" s="2"/>
      <c r="P32" s="2"/>
      <c r="Q32" s="254"/>
    </row>
    <row r="33" spans="1:18" ht="30.75" hidden="1" customHeight="1" x14ac:dyDescent="0.3">
      <c r="A33" s="233" t="s">
        <v>14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6"/>
      <c r="N33" s="6"/>
      <c r="O33" s="6"/>
      <c r="P33" s="6"/>
      <c r="Q33" s="235"/>
    </row>
    <row r="34" spans="1:18" ht="16.5" hidden="1" thickBot="1" x14ac:dyDescent="0.3">
      <c r="A34" s="255" t="s">
        <v>15</v>
      </c>
      <c r="B34" s="199" t="s">
        <v>16</v>
      </c>
      <c r="C34" s="173" t="s">
        <v>17</v>
      </c>
      <c r="D34" s="200"/>
      <c r="E34" s="200"/>
      <c r="F34" s="201"/>
      <c r="G34" s="173" t="s">
        <v>22</v>
      </c>
      <c r="H34" s="174"/>
      <c r="I34" s="174"/>
      <c r="J34" s="175"/>
      <c r="K34" s="176" t="s">
        <v>23</v>
      </c>
      <c r="L34" s="178" t="s">
        <v>31</v>
      </c>
      <c r="M34" s="178"/>
      <c r="N34" s="178"/>
      <c r="O34" s="178"/>
      <c r="P34" s="179"/>
      <c r="Q34" s="256"/>
    </row>
    <row r="35" spans="1:18" ht="24" hidden="1" customHeight="1" x14ac:dyDescent="0.25">
      <c r="A35" s="257"/>
      <c r="B35" s="198"/>
      <c r="C35" s="43" t="s">
        <v>18</v>
      </c>
      <c r="D35" s="36" t="s">
        <v>19</v>
      </c>
      <c r="E35" s="36" t="s">
        <v>20</v>
      </c>
      <c r="F35" s="36" t="s">
        <v>21</v>
      </c>
      <c r="G35" s="36" t="s">
        <v>7</v>
      </c>
      <c r="H35" s="36" t="s">
        <v>8</v>
      </c>
      <c r="I35" s="36" t="s">
        <v>9</v>
      </c>
      <c r="J35" s="38" t="s">
        <v>10</v>
      </c>
      <c r="K35" s="177"/>
      <c r="L35" s="39" t="s">
        <v>24</v>
      </c>
      <c r="M35" s="39" t="s">
        <v>25</v>
      </c>
      <c r="N35" s="39" t="s">
        <v>26</v>
      </c>
      <c r="O35" s="39" t="s">
        <v>27</v>
      </c>
      <c r="P35" s="39" t="s">
        <v>28</v>
      </c>
      <c r="Q35" s="248" t="s">
        <v>29</v>
      </c>
    </row>
    <row r="36" spans="1:18" ht="36.75" hidden="1" customHeight="1" x14ac:dyDescent="0.25">
      <c r="A36" s="258" t="s">
        <v>90</v>
      </c>
      <c r="B36" s="182"/>
      <c r="C36" s="44"/>
      <c r="D36" s="32">
        <v>25</v>
      </c>
      <c r="E36" s="45">
        <v>95000</v>
      </c>
      <c r="F36" s="45">
        <v>11400000</v>
      </c>
      <c r="G36" s="45"/>
      <c r="H36" s="45"/>
      <c r="I36" s="45"/>
      <c r="J36" s="45"/>
      <c r="K36" s="31"/>
      <c r="L36" s="32"/>
      <c r="M36" s="32"/>
      <c r="N36" s="33"/>
      <c r="O36" s="33"/>
      <c r="P36" s="33"/>
      <c r="Q36" s="259"/>
    </row>
    <row r="37" spans="1:18" ht="81.75" hidden="1" customHeight="1" x14ac:dyDescent="0.25">
      <c r="A37" s="260" t="s">
        <v>89</v>
      </c>
      <c r="B37" s="183"/>
      <c r="C37" s="44"/>
      <c r="D37" s="46"/>
      <c r="E37" s="30"/>
      <c r="F37" s="30"/>
      <c r="G37" s="30"/>
      <c r="H37" s="30"/>
      <c r="I37" s="30"/>
      <c r="J37" s="30"/>
      <c r="K37" s="31"/>
      <c r="L37" s="32"/>
      <c r="M37" s="32"/>
      <c r="N37" s="33"/>
      <c r="O37" s="33"/>
      <c r="P37" s="33"/>
      <c r="Q37" s="241"/>
    </row>
    <row r="38" spans="1:18" ht="19.5" customHeight="1" thickBot="1" x14ac:dyDescent="0.35">
      <c r="A38" s="261" t="s">
        <v>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6"/>
      <c r="M38" s="6"/>
      <c r="N38" s="6"/>
      <c r="O38" s="6"/>
      <c r="P38" s="6"/>
      <c r="Q38" s="235"/>
    </row>
    <row r="39" spans="1:18" ht="18.75" customHeight="1" thickBot="1" x14ac:dyDescent="0.3">
      <c r="A39" s="243" t="s">
        <v>1</v>
      </c>
      <c r="B39" s="130" t="s">
        <v>30</v>
      </c>
      <c r="C39" s="130" t="s">
        <v>2</v>
      </c>
      <c r="D39" s="130" t="s">
        <v>3</v>
      </c>
      <c r="E39" s="130" t="s">
        <v>4</v>
      </c>
      <c r="F39" s="162" t="s">
        <v>5</v>
      </c>
      <c r="G39" s="164" t="s">
        <v>6</v>
      </c>
      <c r="H39" s="165"/>
      <c r="I39" s="165"/>
      <c r="J39" s="165"/>
      <c r="K39" s="47" t="s">
        <v>11</v>
      </c>
      <c r="L39" s="48"/>
      <c r="M39" s="49" t="s">
        <v>12</v>
      </c>
      <c r="N39" s="49"/>
      <c r="O39" s="49"/>
      <c r="P39" s="49"/>
      <c r="Q39" s="262"/>
    </row>
    <row r="40" spans="1:18" ht="16.5" customHeight="1" x14ac:dyDescent="0.25">
      <c r="A40" s="245"/>
      <c r="B40" s="122"/>
      <c r="C40" s="122"/>
      <c r="D40" s="122"/>
      <c r="E40" s="122"/>
      <c r="F40" s="163"/>
      <c r="G40" s="111" t="s">
        <v>7</v>
      </c>
      <c r="H40" s="27" t="s">
        <v>8</v>
      </c>
      <c r="I40" s="27" t="s">
        <v>9</v>
      </c>
      <c r="J40" s="28" t="s">
        <v>10</v>
      </c>
      <c r="K40" s="27"/>
      <c r="L40" s="28"/>
      <c r="M40" s="50"/>
      <c r="N40" s="50"/>
      <c r="O40" s="50"/>
      <c r="P40" s="50"/>
      <c r="Q40" s="263"/>
    </row>
    <row r="41" spans="1:18" ht="56.25" customHeight="1" x14ac:dyDescent="0.25">
      <c r="A41" s="264" t="s">
        <v>71</v>
      </c>
      <c r="B41" s="53" t="s">
        <v>44</v>
      </c>
      <c r="C41" s="51" t="s">
        <v>59</v>
      </c>
      <c r="D41" s="54" t="s">
        <v>47</v>
      </c>
      <c r="E41" s="42">
        <v>3</v>
      </c>
      <c r="F41" s="55">
        <v>5</v>
      </c>
      <c r="G41" s="55"/>
      <c r="H41" s="55"/>
      <c r="I41" s="55"/>
      <c r="J41" s="55" t="s">
        <v>48</v>
      </c>
      <c r="K41" s="56"/>
      <c r="L41" s="57"/>
      <c r="M41" s="57"/>
      <c r="N41" s="57"/>
      <c r="O41" s="57"/>
      <c r="P41" s="57"/>
      <c r="Q41" s="265"/>
    </row>
    <row r="42" spans="1:18" ht="22.5" customHeight="1" thickBot="1" x14ac:dyDescent="0.35">
      <c r="A42" s="261" t="s">
        <v>14</v>
      </c>
      <c r="B42" s="12"/>
      <c r="C42" s="12"/>
      <c r="D42" s="12"/>
      <c r="E42" s="12"/>
      <c r="F42" s="12"/>
      <c r="G42" s="12"/>
      <c r="H42" s="12"/>
      <c r="I42" s="12"/>
      <c r="J42" s="12"/>
      <c r="K42" s="15"/>
      <c r="L42" s="135" t="s">
        <v>31</v>
      </c>
      <c r="M42" s="136"/>
      <c r="N42" s="136"/>
      <c r="O42" s="136"/>
      <c r="P42" s="137"/>
      <c r="Q42" s="266"/>
    </row>
    <row r="43" spans="1:18" ht="19.5" customHeight="1" thickBot="1" x14ac:dyDescent="0.3">
      <c r="A43" s="243" t="s">
        <v>15</v>
      </c>
      <c r="B43" s="189" t="s">
        <v>16</v>
      </c>
      <c r="C43" s="164" t="s">
        <v>17</v>
      </c>
      <c r="D43" s="190"/>
      <c r="E43" s="190"/>
      <c r="F43" s="191"/>
      <c r="G43" s="164" t="s">
        <v>22</v>
      </c>
      <c r="H43" s="190"/>
      <c r="I43" s="190"/>
      <c r="J43" s="191"/>
      <c r="K43" s="194" t="s">
        <v>23</v>
      </c>
      <c r="L43" s="28" t="s">
        <v>24</v>
      </c>
      <c r="M43" s="62" t="s">
        <v>25</v>
      </c>
      <c r="N43" s="62" t="s">
        <v>26</v>
      </c>
      <c r="O43" s="62" t="s">
        <v>27</v>
      </c>
      <c r="P43" s="62" t="s">
        <v>28</v>
      </c>
      <c r="Q43" s="237" t="s">
        <v>29</v>
      </c>
    </row>
    <row r="44" spans="1:18" ht="27.75" customHeight="1" x14ac:dyDescent="0.25">
      <c r="A44" s="245"/>
      <c r="B44" s="122"/>
      <c r="C44" s="111" t="s">
        <v>18</v>
      </c>
      <c r="D44" s="27" t="s">
        <v>19</v>
      </c>
      <c r="E44" s="27" t="s">
        <v>20</v>
      </c>
      <c r="F44" s="27" t="s">
        <v>21</v>
      </c>
      <c r="G44" s="27" t="s">
        <v>7</v>
      </c>
      <c r="H44" s="27" t="s">
        <v>8</v>
      </c>
      <c r="I44" s="27" t="s">
        <v>9</v>
      </c>
      <c r="J44" s="28" t="s">
        <v>10</v>
      </c>
      <c r="K44" s="195"/>
      <c r="L44" s="28"/>
      <c r="M44" s="62"/>
      <c r="N44" s="62"/>
      <c r="O44" s="62"/>
      <c r="P44" s="62"/>
      <c r="Q44" s="237"/>
    </row>
    <row r="45" spans="1:18" ht="33" customHeight="1" x14ac:dyDescent="0.25">
      <c r="A45" s="267" t="s">
        <v>72</v>
      </c>
      <c r="B45" s="117">
        <f>F45+F46+F47+F48+F49</f>
        <v>46345000</v>
      </c>
      <c r="C45" s="64" t="s">
        <v>60</v>
      </c>
      <c r="D45" s="68">
        <v>1</v>
      </c>
      <c r="E45" s="310">
        <v>30000000</v>
      </c>
      <c r="F45" s="310">
        <f t="shared" ref="F45:F54" si="0">+E45*D45</f>
        <v>30000000</v>
      </c>
      <c r="G45" s="24"/>
      <c r="H45" s="24"/>
      <c r="I45" s="24"/>
      <c r="J45" s="29"/>
      <c r="K45" s="65"/>
      <c r="L45" s="29">
        <v>98</v>
      </c>
      <c r="M45" s="25">
        <v>1</v>
      </c>
      <c r="N45" s="25">
        <v>6</v>
      </c>
      <c r="O45" s="25">
        <v>9</v>
      </c>
      <c r="P45" s="25">
        <v>2</v>
      </c>
      <c r="Q45" s="268"/>
    </row>
    <row r="46" spans="1:18" ht="46.5" customHeight="1" x14ac:dyDescent="0.25">
      <c r="A46" s="269"/>
      <c r="B46" s="118"/>
      <c r="C46" s="42" t="s">
        <v>61</v>
      </c>
      <c r="D46" s="66">
        <v>1</v>
      </c>
      <c r="E46" s="310">
        <v>7000000</v>
      </c>
      <c r="F46" s="310">
        <f t="shared" si="0"/>
        <v>7000000</v>
      </c>
      <c r="G46" s="25"/>
      <c r="H46" s="25"/>
      <c r="I46" s="24"/>
      <c r="J46" s="29"/>
      <c r="K46" s="65"/>
      <c r="L46" s="29"/>
      <c r="M46" s="25"/>
      <c r="N46" s="25"/>
      <c r="O46" s="25"/>
      <c r="P46" s="25"/>
      <c r="Q46" s="268"/>
      <c r="R46" s="5"/>
    </row>
    <row r="47" spans="1:18" ht="34.5" customHeight="1" x14ac:dyDescent="0.25">
      <c r="A47" s="269"/>
      <c r="B47" s="118"/>
      <c r="C47" s="42" t="s">
        <v>62</v>
      </c>
      <c r="D47" s="66">
        <v>1</v>
      </c>
      <c r="E47" s="310">
        <v>1500000</v>
      </c>
      <c r="F47" s="310">
        <f t="shared" si="0"/>
        <v>1500000</v>
      </c>
      <c r="G47" s="25"/>
      <c r="H47" s="25"/>
      <c r="I47" s="24"/>
      <c r="J47" s="29"/>
      <c r="K47" s="65"/>
      <c r="L47" s="29"/>
      <c r="M47" s="25"/>
      <c r="N47" s="25"/>
      <c r="O47" s="25"/>
      <c r="P47" s="25"/>
      <c r="Q47" s="268"/>
      <c r="R47" s="5"/>
    </row>
    <row r="48" spans="1:18" ht="54.75" customHeight="1" x14ac:dyDescent="0.25">
      <c r="A48" s="269"/>
      <c r="B48" s="118"/>
      <c r="C48" s="42" t="s">
        <v>63</v>
      </c>
      <c r="D48" s="66">
        <v>1</v>
      </c>
      <c r="E48" s="310">
        <v>7345000</v>
      </c>
      <c r="F48" s="310">
        <f t="shared" si="0"/>
        <v>7345000</v>
      </c>
      <c r="G48" s="25"/>
      <c r="H48" s="25"/>
      <c r="I48" s="24"/>
      <c r="J48" s="29"/>
      <c r="K48" s="65"/>
      <c r="L48" s="29"/>
      <c r="M48" s="25"/>
      <c r="N48" s="25"/>
      <c r="O48" s="25"/>
      <c r="P48" s="25"/>
      <c r="Q48" s="268"/>
      <c r="R48" s="5"/>
    </row>
    <row r="49" spans="1:18" ht="34.5" customHeight="1" x14ac:dyDescent="0.25">
      <c r="A49" s="270"/>
      <c r="B49" s="119"/>
      <c r="C49" s="26" t="s">
        <v>105</v>
      </c>
      <c r="D49" s="67">
        <v>1</v>
      </c>
      <c r="E49" s="311">
        <v>500000</v>
      </c>
      <c r="F49" s="311">
        <f t="shared" si="0"/>
        <v>500000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41"/>
      <c r="R49" s="5"/>
    </row>
    <row r="50" spans="1:18" ht="26.25" customHeight="1" x14ac:dyDescent="0.25">
      <c r="A50" s="271" t="s">
        <v>74</v>
      </c>
      <c r="B50" s="318">
        <f>E50+E51+E52+E53+E54</f>
        <v>50845000</v>
      </c>
      <c r="C50" s="89" t="s">
        <v>60</v>
      </c>
      <c r="D50" s="69">
        <v>1</v>
      </c>
      <c r="E50" s="312">
        <v>20000000</v>
      </c>
      <c r="F50" s="312">
        <f t="shared" si="0"/>
        <v>20000000</v>
      </c>
      <c r="G50" s="24"/>
      <c r="H50" s="24"/>
      <c r="I50" s="24"/>
      <c r="J50" s="29"/>
      <c r="K50" s="65"/>
      <c r="L50" s="29">
        <v>98</v>
      </c>
      <c r="M50" s="24">
        <v>1</v>
      </c>
      <c r="N50" s="24">
        <v>6</v>
      </c>
      <c r="O50" s="24">
        <v>9</v>
      </c>
      <c r="P50" s="24">
        <v>2</v>
      </c>
      <c r="Q50" s="272"/>
      <c r="R50" s="5"/>
    </row>
    <row r="51" spans="1:18" ht="17.25" customHeight="1" x14ac:dyDescent="0.25">
      <c r="A51" s="273"/>
      <c r="B51" s="319"/>
      <c r="C51" s="33" t="s">
        <v>61</v>
      </c>
      <c r="D51" s="66">
        <v>1</v>
      </c>
      <c r="E51" s="310">
        <v>7000000</v>
      </c>
      <c r="F51" s="310">
        <f t="shared" si="0"/>
        <v>7000000</v>
      </c>
      <c r="G51" s="25"/>
      <c r="H51" s="25"/>
      <c r="I51" s="24"/>
      <c r="J51" s="29"/>
      <c r="K51" s="65"/>
      <c r="L51" s="29"/>
      <c r="M51" s="25"/>
      <c r="N51" s="25"/>
      <c r="O51" s="25"/>
      <c r="P51" s="25"/>
      <c r="Q51" s="268"/>
      <c r="R51" s="5"/>
    </row>
    <row r="52" spans="1:18" ht="24.75" customHeight="1" x14ac:dyDescent="0.25">
      <c r="A52" s="273"/>
      <c r="B52" s="319"/>
      <c r="C52" s="33" t="s">
        <v>62</v>
      </c>
      <c r="D52" s="66">
        <v>1</v>
      </c>
      <c r="E52" s="310">
        <v>1500000</v>
      </c>
      <c r="F52" s="310">
        <f t="shared" si="0"/>
        <v>1500000</v>
      </c>
      <c r="G52" s="25"/>
      <c r="H52" s="25"/>
      <c r="I52" s="24"/>
      <c r="J52" s="29"/>
      <c r="K52" s="65"/>
      <c r="L52" s="29"/>
      <c r="M52" s="25"/>
      <c r="N52" s="25"/>
      <c r="O52" s="25"/>
      <c r="P52" s="25"/>
      <c r="Q52" s="268"/>
      <c r="R52" s="5"/>
    </row>
    <row r="53" spans="1:18" ht="36" customHeight="1" x14ac:dyDescent="0.25">
      <c r="A53" s="273"/>
      <c r="B53" s="319"/>
      <c r="C53" s="33" t="s">
        <v>63</v>
      </c>
      <c r="D53" s="66">
        <v>1</v>
      </c>
      <c r="E53" s="310">
        <v>7345000</v>
      </c>
      <c r="F53" s="310">
        <f t="shared" si="0"/>
        <v>7345000</v>
      </c>
      <c r="G53" s="25"/>
      <c r="H53" s="25"/>
      <c r="I53" s="24"/>
      <c r="J53" s="29"/>
      <c r="K53" s="65"/>
      <c r="L53" s="29"/>
      <c r="M53" s="25"/>
      <c r="N53" s="25"/>
      <c r="O53" s="25"/>
      <c r="P53" s="25"/>
      <c r="Q53" s="268"/>
      <c r="R53" s="5"/>
    </row>
    <row r="54" spans="1:18" ht="33.75" customHeight="1" x14ac:dyDescent="0.25">
      <c r="A54" s="274" t="s">
        <v>87</v>
      </c>
      <c r="B54" s="319"/>
      <c r="C54" s="33" t="s">
        <v>65</v>
      </c>
      <c r="D54" s="66">
        <v>1</v>
      </c>
      <c r="E54" s="310">
        <v>15000000</v>
      </c>
      <c r="F54" s="310">
        <f t="shared" si="0"/>
        <v>15000000</v>
      </c>
      <c r="G54" s="25"/>
      <c r="H54" s="25"/>
      <c r="I54" s="24"/>
      <c r="J54" s="29"/>
      <c r="K54" s="65"/>
      <c r="L54" s="29"/>
      <c r="M54" s="25"/>
      <c r="N54" s="25"/>
      <c r="O54" s="25"/>
      <c r="P54" s="25"/>
      <c r="Q54" s="268"/>
      <c r="R54" s="5"/>
    </row>
    <row r="55" spans="1:18" ht="45.75" customHeight="1" x14ac:dyDescent="0.25">
      <c r="A55" s="275" t="s">
        <v>106</v>
      </c>
      <c r="B55" s="309"/>
      <c r="C55" s="33" t="s">
        <v>63</v>
      </c>
      <c r="D55" s="66">
        <v>1</v>
      </c>
      <c r="E55" s="104">
        <v>5400000</v>
      </c>
      <c r="F55" s="104">
        <v>450000</v>
      </c>
      <c r="G55" s="45"/>
      <c r="H55" s="45"/>
      <c r="I55" s="45"/>
      <c r="J55" s="32"/>
      <c r="K55" s="32"/>
      <c r="L55" s="32"/>
      <c r="M55" s="33"/>
      <c r="N55" s="33"/>
      <c r="O55" s="33"/>
      <c r="P55" s="33"/>
      <c r="Q55" s="259"/>
      <c r="R55" s="5"/>
    </row>
    <row r="56" spans="1:18" ht="30" customHeight="1" thickBot="1" x14ac:dyDescent="0.3">
      <c r="A56" s="313" t="s">
        <v>0</v>
      </c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276"/>
      <c r="N56" s="276"/>
      <c r="O56" s="276"/>
      <c r="P56" s="276"/>
      <c r="Q56" s="277"/>
      <c r="R56" s="5"/>
    </row>
    <row r="57" spans="1:18" ht="25.5" customHeight="1" thickBot="1" x14ac:dyDescent="0.3">
      <c r="A57" s="251" t="s">
        <v>1</v>
      </c>
      <c r="B57" s="153" t="s">
        <v>30</v>
      </c>
      <c r="C57" s="153" t="s">
        <v>2</v>
      </c>
      <c r="D57" s="153" t="s">
        <v>3</v>
      </c>
      <c r="E57" s="153" t="s">
        <v>4</v>
      </c>
      <c r="F57" s="184" t="s">
        <v>5</v>
      </c>
      <c r="G57" s="164" t="s">
        <v>6</v>
      </c>
      <c r="H57" s="165"/>
      <c r="I57" s="165"/>
      <c r="J57" s="186"/>
      <c r="K57" s="131" t="s">
        <v>11</v>
      </c>
      <c r="L57" s="132"/>
      <c r="M57" s="70" t="s">
        <v>12</v>
      </c>
      <c r="N57" s="70"/>
      <c r="O57" s="70"/>
      <c r="P57" s="71"/>
      <c r="Q57" s="278"/>
      <c r="R57" s="5"/>
    </row>
    <row r="58" spans="1:18" ht="18" customHeight="1" x14ac:dyDescent="0.25">
      <c r="A58" s="279"/>
      <c r="B58" s="121"/>
      <c r="C58" s="121"/>
      <c r="D58" s="121"/>
      <c r="E58" s="121"/>
      <c r="F58" s="185"/>
      <c r="G58" s="111" t="s">
        <v>7</v>
      </c>
      <c r="H58" s="27" t="s">
        <v>8</v>
      </c>
      <c r="I58" s="27" t="s">
        <v>9</v>
      </c>
      <c r="J58" s="28" t="s">
        <v>10</v>
      </c>
      <c r="K58" s="133"/>
      <c r="L58" s="134"/>
      <c r="M58" s="71"/>
      <c r="N58" s="71"/>
      <c r="O58" s="71"/>
      <c r="P58" s="71"/>
      <c r="Q58" s="278"/>
      <c r="R58" s="5"/>
    </row>
    <row r="59" spans="1:18" ht="66.75" customHeight="1" thickBot="1" x14ac:dyDescent="0.35">
      <c r="A59" s="231" t="s">
        <v>91</v>
      </c>
      <c r="B59" s="53" t="s">
        <v>49</v>
      </c>
      <c r="C59" s="315"/>
      <c r="D59" s="315"/>
      <c r="E59" s="315"/>
      <c r="F59" s="315"/>
      <c r="G59" s="315"/>
      <c r="H59" s="315"/>
      <c r="I59" s="315"/>
      <c r="J59" s="315"/>
      <c r="K59" s="315"/>
      <c r="L59" s="316"/>
      <c r="M59" s="1"/>
      <c r="N59" s="1"/>
      <c r="O59" s="1"/>
      <c r="P59" s="1"/>
      <c r="Q59" s="317"/>
      <c r="R59" s="5"/>
    </row>
    <row r="60" spans="1:18" ht="41.25" customHeight="1" thickBot="1" x14ac:dyDescent="0.3">
      <c r="A60" s="280"/>
      <c r="B60" s="72"/>
      <c r="C60" s="154" t="s">
        <v>17</v>
      </c>
      <c r="D60" s="155"/>
      <c r="E60" s="155"/>
      <c r="F60" s="156"/>
      <c r="G60" s="154" t="s">
        <v>22</v>
      </c>
      <c r="H60" s="155"/>
      <c r="I60" s="155"/>
      <c r="J60" s="156"/>
      <c r="K60" s="187" t="s">
        <v>23</v>
      </c>
      <c r="L60" s="112" t="s">
        <v>108</v>
      </c>
      <c r="M60" s="88"/>
      <c r="N60" s="88"/>
      <c r="O60" s="88"/>
      <c r="P60" s="88"/>
      <c r="Q60" s="281"/>
      <c r="R60" s="5"/>
    </row>
    <row r="61" spans="1:18" ht="27" customHeight="1" x14ac:dyDescent="0.25">
      <c r="A61" s="282" t="s">
        <v>15</v>
      </c>
      <c r="B61" s="73" t="s">
        <v>16</v>
      </c>
      <c r="C61" s="60" t="s">
        <v>18</v>
      </c>
      <c r="D61" s="61" t="s">
        <v>19</v>
      </c>
      <c r="E61" s="61" t="s">
        <v>20</v>
      </c>
      <c r="F61" s="61" t="s">
        <v>21</v>
      </c>
      <c r="G61" s="61" t="s">
        <v>7</v>
      </c>
      <c r="H61" s="61" t="s">
        <v>8</v>
      </c>
      <c r="I61" s="61" t="s">
        <v>9</v>
      </c>
      <c r="J61" s="58" t="s">
        <v>10</v>
      </c>
      <c r="K61" s="188"/>
      <c r="L61" s="58" t="s">
        <v>24</v>
      </c>
      <c r="M61" s="59" t="s">
        <v>25</v>
      </c>
      <c r="N61" s="59" t="s">
        <v>26</v>
      </c>
      <c r="O61" s="59" t="s">
        <v>27</v>
      </c>
      <c r="P61" s="74" t="s">
        <v>28</v>
      </c>
      <c r="Q61" s="283" t="s">
        <v>73</v>
      </c>
      <c r="R61" s="5"/>
    </row>
    <row r="62" spans="1:18" ht="36.75" customHeight="1" x14ac:dyDescent="0.25">
      <c r="A62" s="247" t="s">
        <v>92</v>
      </c>
      <c r="B62" s="90"/>
      <c r="C62" s="91" t="s">
        <v>50</v>
      </c>
      <c r="D62" s="16"/>
      <c r="E62" s="33"/>
      <c r="F62" s="18"/>
      <c r="G62" s="18"/>
      <c r="H62" s="18"/>
      <c r="I62" s="18"/>
      <c r="J62" s="18"/>
      <c r="K62" s="114"/>
      <c r="L62" s="92">
        <v>98</v>
      </c>
      <c r="M62" s="26"/>
      <c r="N62" s="26">
        <v>2</v>
      </c>
      <c r="O62" s="26">
        <v>8</v>
      </c>
      <c r="P62" s="26">
        <v>7</v>
      </c>
      <c r="Q62" s="284">
        <v>4</v>
      </c>
      <c r="R62" s="5"/>
    </row>
    <row r="63" spans="1:18" ht="32.25" customHeight="1" x14ac:dyDescent="0.25">
      <c r="A63" s="247" t="s">
        <v>93</v>
      </c>
      <c r="B63" s="90"/>
      <c r="C63" s="93" t="s">
        <v>75</v>
      </c>
      <c r="D63" s="83"/>
      <c r="E63" s="26"/>
      <c r="F63" s="26"/>
      <c r="G63" s="26"/>
      <c r="H63" s="26"/>
      <c r="I63" s="26"/>
      <c r="J63" s="26"/>
      <c r="K63" s="26"/>
      <c r="L63" s="92">
        <v>98</v>
      </c>
      <c r="M63" s="26"/>
      <c r="N63" s="26">
        <v>2</v>
      </c>
      <c r="O63" s="26">
        <v>8</v>
      </c>
      <c r="P63" s="26">
        <v>7</v>
      </c>
      <c r="Q63" s="284">
        <v>4</v>
      </c>
      <c r="R63" s="5"/>
    </row>
    <row r="64" spans="1:18" ht="60" customHeight="1" x14ac:dyDescent="0.25">
      <c r="A64" s="285" t="s">
        <v>94</v>
      </c>
      <c r="B64" s="67"/>
      <c r="C64" s="94" t="s">
        <v>86</v>
      </c>
      <c r="D64" s="26"/>
      <c r="E64" s="26"/>
      <c r="F64" s="26"/>
      <c r="G64" s="26"/>
      <c r="H64" s="26"/>
      <c r="I64" s="26"/>
      <c r="J64" s="26"/>
      <c r="K64" s="26"/>
      <c r="L64" s="92">
        <v>98</v>
      </c>
      <c r="M64" s="26"/>
      <c r="N64" s="26">
        <v>2</v>
      </c>
      <c r="O64" s="26">
        <v>8</v>
      </c>
      <c r="P64" s="26">
        <v>7</v>
      </c>
      <c r="Q64" s="284">
        <v>4</v>
      </c>
      <c r="R64" s="5"/>
    </row>
    <row r="65" spans="1:18" ht="40.5" customHeight="1" x14ac:dyDescent="0.25">
      <c r="A65" s="285" t="s">
        <v>95</v>
      </c>
      <c r="B65" s="67"/>
      <c r="C65" s="94" t="s">
        <v>97</v>
      </c>
      <c r="D65" s="26"/>
      <c r="E65" s="26"/>
      <c r="F65" s="26"/>
      <c r="G65" s="26"/>
      <c r="H65" s="26"/>
      <c r="I65" s="26"/>
      <c r="J65" s="26"/>
      <c r="K65" s="26"/>
      <c r="L65" s="92">
        <v>98</v>
      </c>
      <c r="M65" s="26"/>
      <c r="N65" s="26">
        <v>2</v>
      </c>
      <c r="O65" s="26">
        <v>8</v>
      </c>
      <c r="P65" s="26">
        <v>7</v>
      </c>
      <c r="Q65" s="284">
        <v>4</v>
      </c>
      <c r="R65" s="5"/>
    </row>
    <row r="66" spans="1:18" ht="48" customHeight="1" x14ac:dyDescent="0.25">
      <c r="A66" s="286" t="s">
        <v>96</v>
      </c>
      <c r="B66" s="26"/>
      <c r="C66" s="33" t="s">
        <v>112</v>
      </c>
      <c r="D66" s="33"/>
      <c r="E66" s="82"/>
      <c r="F66" s="82"/>
      <c r="G66" s="82"/>
      <c r="H66" s="82"/>
      <c r="I66" s="82"/>
      <c r="J66" s="82"/>
      <c r="K66" s="33"/>
      <c r="L66" s="92">
        <v>98</v>
      </c>
      <c r="M66" s="26"/>
      <c r="N66" s="26">
        <v>2</v>
      </c>
      <c r="O66" s="26">
        <v>8</v>
      </c>
      <c r="P66" s="26">
        <v>7</v>
      </c>
      <c r="Q66" s="284">
        <v>4</v>
      </c>
      <c r="R66" s="5"/>
    </row>
    <row r="67" spans="1:18" ht="60" customHeight="1" x14ac:dyDescent="0.25">
      <c r="A67" s="285" t="s">
        <v>98</v>
      </c>
      <c r="B67" s="67"/>
      <c r="C67" s="63" t="s">
        <v>76</v>
      </c>
      <c r="D67" s="116" t="s">
        <v>113</v>
      </c>
      <c r="E67" s="82"/>
      <c r="F67" s="82"/>
      <c r="G67" s="82"/>
      <c r="H67" s="82"/>
      <c r="I67" s="82"/>
      <c r="J67" s="82"/>
      <c r="K67" s="33"/>
      <c r="L67" s="92">
        <v>98</v>
      </c>
      <c r="M67" s="26"/>
      <c r="N67" s="26">
        <v>2</v>
      </c>
      <c r="O67" s="26">
        <v>8</v>
      </c>
      <c r="P67" s="26">
        <v>7</v>
      </c>
      <c r="Q67" s="284">
        <v>4</v>
      </c>
      <c r="R67" s="5"/>
    </row>
    <row r="68" spans="1:18" ht="23.25" customHeight="1" thickBot="1" x14ac:dyDescent="0.35">
      <c r="A68" s="287" t="s">
        <v>0</v>
      </c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6"/>
      <c r="N68" s="6"/>
      <c r="O68" s="6"/>
      <c r="P68" s="6"/>
      <c r="Q68" s="289"/>
      <c r="R68" s="5"/>
    </row>
    <row r="69" spans="1:18" ht="37.5" customHeight="1" thickBot="1" x14ac:dyDescent="0.3">
      <c r="A69" s="243" t="s">
        <v>1</v>
      </c>
      <c r="B69" s="130" t="s">
        <v>30</v>
      </c>
      <c r="C69" s="130" t="s">
        <v>2</v>
      </c>
      <c r="D69" s="130" t="s">
        <v>3</v>
      </c>
      <c r="E69" s="130" t="s">
        <v>4</v>
      </c>
      <c r="F69" s="162" t="s">
        <v>5</v>
      </c>
      <c r="G69" s="164" t="s">
        <v>6</v>
      </c>
      <c r="H69" s="165"/>
      <c r="I69" s="165"/>
      <c r="J69" s="186"/>
      <c r="K69" s="131" t="s">
        <v>11</v>
      </c>
      <c r="L69" s="132"/>
      <c r="M69" s="70" t="s">
        <v>12</v>
      </c>
      <c r="N69" s="70"/>
      <c r="O69" s="70"/>
      <c r="P69" s="70"/>
      <c r="Q69" s="290"/>
    </row>
    <row r="70" spans="1:18" ht="34.5" customHeight="1" x14ac:dyDescent="0.25">
      <c r="A70" s="245"/>
      <c r="B70" s="122"/>
      <c r="C70" s="122"/>
      <c r="D70" s="122"/>
      <c r="E70" s="122"/>
      <c r="F70" s="163"/>
      <c r="G70" s="111" t="s">
        <v>7</v>
      </c>
      <c r="H70" s="27" t="s">
        <v>8</v>
      </c>
      <c r="I70" s="27" t="s">
        <v>9</v>
      </c>
      <c r="J70" s="28" t="s">
        <v>10</v>
      </c>
      <c r="K70" s="133"/>
      <c r="L70" s="134"/>
      <c r="M70" s="71"/>
      <c r="N70" s="71"/>
      <c r="O70" s="71"/>
      <c r="P70" s="71"/>
      <c r="Q70" s="291"/>
    </row>
    <row r="71" spans="1:18" ht="39.75" customHeight="1" x14ac:dyDescent="0.25">
      <c r="A71" s="292" t="s">
        <v>99</v>
      </c>
      <c r="B71" s="209"/>
      <c r="C71" s="209" t="s">
        <v>110</v>
      </c>
      <c r="D71" s="209" t="s">
        <v>111</v>
      </c>
      <c r="E71" s="211"/>
      <c r="F71" s="211"/>
      <c r="G71" s="213"/>
      <c r="H71" s="213"/>
      <c r="I71" s="213"/>
      <c r="J71" s="75"/>
      <c r="K71" s="76"/>
      <c r="L71" s="76"/>
      <c r="M71" s="77"/>
      <c r="N71" s="77"/>
      <c r="O71" s="77"/>
      <c r="P71" s="77"/>
      <c r="Q71" s="293"/>
    </row>
    <row r="72" spans="1:18" ht="15" customHeight="1" x14ac:dyDescent="0.25">
      <c r="A72" s="294"/>
      <c r="B72" s="210"/>
      <c r="C72" s="210"/>
      <c r="D72" s="210"/>
      <c r="E72" s="212"/>
      <c r="F72" s="212"/>
      <c r="G72" s="214"/>
      <c r="H72" s="214"/>
      <c r="I72" s="214"/>
      <c r="J72" s="78"/>
      <c r="K72" s="79"/>
      <c r="L72" s="79"/>
      <c r="M72" s="80"/>
      <c r="N72" s="80"/>
      <c r="O72" s="80"/>
      <c r="P72" s="80"/>
      <c r="Q72" s="295"/>
    </row>
    <row r="73" spans="1:18" ht="30" customHeight="1" x14ac:dyDescent="0.25">
      <c r="A73" s="296" t="s">
        <v>15</v>
      </c>
      <c r="B73" s="202" t="s">
        <v>16</v>
      </c>
      <c r="C73" s="62" t="s">
        <v>43</v>
      </c>
      <c r="D73" s="62" t="s">
        <v>19</v>
      </c>
      <c r="E73" s="62" t="s">
        <v>20</v>
      </c>
      <c r="F73" s="62" t="s">
        <v>21</v>
      </c>
      <c r="G73" s="62" t="s">
        <v>7</v>
      </c>
      <c r="H73" s="62" t="s">
        <v>8</v>
      </c>
      <c r="I73" s="62" t="s">
        <v>9</v>
      </c>
      <c r="J73" s="62" t="s">
        <v>10</v>
      </c>
      <c r="K73" s="194" t="s">
        <v>23</v>
      </c>
      <c r="L73" s="138" t="s">
        <v>109</v>
      </c>
      <c r="M73" s="139"/>
      <c r="N73" s="139"/>
      <c r="O73" s="139"/>
      <c r="P73" s="139"/>
      <c r="Q73" s="297"/>
    </row>
    <row r="74" spans="1:18" ht="27" customHeight="1" x14ac:dyDescent="0.25">
      <c r="A74" s="298"/>
      <c r="B74" s="202"/>
      <c r="C74" s="299"/>
      <c r="D74" s="299"/>
      <c r="E74" s="299"/>
      <c r="F74" s="299"/>
      <c r="G74" s="81"/>
      <c r="H74" s="81"/>
      <c r="I74" s="81"/>
      <c r="J74" s="81"/>
      <c r="K74" s="195"/>
      <c r="L74" s="28" t="s">
        <v>24</v>
      </c>
      <c r="M74" s="62" t="s">
        <v>25</v>
      </c>
      <c r="N74" s="62" t="s">
        <v>26</v>
      </c>
      <c r="O74" s="62" t="s">
        <v>27</v>
      </c>
      <c r="P74" s="62" t="s">
        <v>28</v>
      </c>
      <c r="Q74" s="300" t="s">
        <v>29</v>
      </c>
    </row>
    <row r="75" spans="1:18" ht="32.25" customHeight="1" x14ac:dyDescent="0.25">
      <c r="A75" s="238" t="s">
        <v>100</v>
      </c>
      <c r="B75" s="203">
        <f>F75+F76+F77+F78+F79+F80+F81</f>
        <v>112100</v>
      </c>
      <c r="C75" s="52" t="s">
        <v>78</v>
      </c>
      <c r="D75" s="33">
        <v>18</v>
      </c>
      <c r="E75" s="82">
        <v>2400</v>
      </c>
      <c r="F75" s="82">
        <f t="shared" ref="F75:F91" si="1">E75*D75</f>
        <v>43200</v>
      </c>
      <c r="G75" s="34"/>
      <c r="H75" s="34"/>
      <c r="I75" s="34"/>
      <c r="J75" s="34"/>
      <c r="K75" s="33"/>
      <c r="L75" s="33">
        <v>98</v>
      </c>
      <c r="M75" s="33"/>
      <c r="N75" s="33">
        <v>2</v>
      </c>
      <c r="O75" s="33">
        <v>3</v>
      </c>
      <c r="P75" s="33">
        <v>1</v>
      </c>
      <c r="Q75" s="241"/>
    </row>
    <row r="76" spans="1:18" ht="46.5" customHeight="1" x14ac:dyDescent="0.25">
      <c r="A76" s="301"/>
      <c r="B76" s="204"/>
      <c r="C76" s="105" t="s">
        <v>77</v>
      </c>
      <c r="D76" s="33">
        <v>6</v>
      </c>
      <c r="E76" s="82">
        <v>1600</v>
      </c>
      <c r="F76" s="82">
        <f t="shared" si="1"/>
        <v>9600</v>
      </c>
      <c r="G76" s="34"/>
      <c r="H76" s="34"/>
      <c r="I76" s="34"/>
      <c r="J76" s="34"/>
      <c r="K76" s="33"/>
      <c r="L76" s="33">
        <v>98</v>
      </c>
      <c r="M76" s="33"/>
      <c r="N76" s="33">
        <v>2</v>
      </c>
      <c r="O76" s="33">
        <v>3</v>
      </c>
      <c r="P76" s="33">
        <v>1</v>
      </c>
      <c r="Q76" s="241"/>
    </row>
    <row r="77" spans="1:18" ht="33.75" customHeight="1" x14ac:dyDescent="0.25">
      <c r="A77" s="301"/>
      <c r="B77" s="204"/>
      <c r="C77" s="106" t="s">
        <v>80</v>
      </c>
      <c r="D77" s="33">
        <v>9</v>
      </c>
      <c r="E77" s="82">
        <v>1800</v>
      </c>
      <c r="F77" s="82">
        <f t="shared" si="1"/>
        <v>16200</v>
      </c>
      <c r="G77" s="34"/>
      <c r="H77" s="34"/>
      <c r="I77" s="34"/>
      <c r="J77" s="34"/>
      <c r="K77" s="33"/>
      <c r="L77" s="33">
        <v>98</v>
      </c>
      <c r="M77" s="33"/>
      <c r="N77" s="33">
        <v>2</v>
      </c>
      <c r="O77" s="33">
        <v>3</v>
      </c>
      <c r="P77" s="33">
        <v>1</v>
      </c>
      <c r="Q77" s="241"/>
    </row>
    <row r="78" spans="1:18" ht="18.75" customHeight="1" x14ac:dyDescent="0.25">
      <c r="A78" s="301"/>
      <c r="B78" s="204"/>
      <c r="C78" s="33" t="s">
        <v>81</v>
      </c>
      <c r="D78" s="33">
        <v>3</v>
      </c>
      <c r="E78" s="82">
        <v>1200</v>
      </c>
      <c r="F78" s="82">
        <f t="shared" si="1"/>
        <v>3600</v>
      </c>
      <c r="G78" s="34"/>
      <c r="H78" s="34"/>
      <c r="I78" s="34"/>
      <c r="J78" s="34"/>
      <c r="K78" s="33"/>
      <c r="L78" s="33">
        <v>98</v>
      </c>
      <c r="M78" s="33"/>
      <c r="N78" s="33">
        <v>2</v>
      </c>
      <c r="O78" s="33">
        <v>3</v>
      </c>
      <c r="P78" s="33">
        <v>1</v>
      </c>
      <c r="Q78" s="241"/>
    </row>
    <row r="79" spans="1:18" ht="24" customHeight="1" x14ac:dyDescent="0.25">
      <c r="A79" s="301"/>
      <c r="B79" s="204"/>
      <c r="C79" s="33" t="s">
        <v>79</v>
      </c>
      <c r="D79" s="33">
        <v>9</v>
      </c>
      <c r="E79" s="82">
        <v>1500</v>
      </c>
      <c r="F79" s="82">
        <f t="shared" si="1"/>
        <v>13500</v>
      </c>
      <c r="G79" s="34"/>
      <c r="H79" s="34"/>
      <c r="I79" s="34"/>
      <c r="J79" s="34"/>
      <c r="K79" s="33"/>
      <c r="L79" s="33">
        <v>98</v>
      </c>
      <c r="M79" s="33"/>
      <c r="N79" s="33">
        <v>2</v>
      </c>
      <c r="O79" s="33">
        <v>3</v>
      </c>
      <c r="P79" s="33">
        <v>1</v>
      </c>
      <c r="Q79" s="241"/>
      <c r="R79" s="6"/>
    </row>
    <row r="80" spans="1:18" ht="15.75" customHeight="1" x14ac:dyDescent="0.25">
      <c r="A80" s="301"/>
      <c r="B80" s="204"/>
      <c r="C80" s="107" t="s">
        <v>82</v>
      </c>
      <c r="D80" s="33">
        <v>3</v>
      </c>
      <c r="E80" s="82">
        <v>1000</v>
      </c>
      <c r="F80" s="82">
        <f t="shared" si="1"/>
        <v>3000</v>
      </c>
      <c r="G80" s="26"/>
      <c r="H80" s="26"/>
      <c r="I80" s="26"/>
      <c r="J80" s="26"/>
      <c r="K80" s="26"/>
      <c r="L80" s="33">
        <v>98</v>
      </c>
      <c r="M80" s="33"/>
      <c r="N80" s="33">
        <v>2</v>
      </c>
      <c r="O80" s="33">
        <v>3</v>
      </c>
      <c r="P80" s="33">
        <v>1</v>
      </c>
      <c r="Q80" s="241"/>
      <c r="R80" s="6"/>
    </row>
    <row r="81" spans="1:18" ht="19.5" customHeight="1" x14ac:dyDescent="0.25">
      <c r="A81" s="302"/>
      <c r="B81" s="158"/>
      <c r="C81" s="108" t="s">
        <v>85</v>
      </c>
      <c r="D81" s="109">
        <v>2846</v>
      </c>
      <c r="E81" s="82">
        <v>200</v>
      </c>
      <c r="F81" s="82">
        <v>23000</v>
      </c>
      <c r="G81" s="26"/>
      <c r="H81" s="26"/>
      <c r="I81" s="26"/>
      <c r="J81" s="26"/>
      <c r="K81" s="26"/>
      <c r="L81" s="33">
        <v>98</v>
      </c>
      <c r="M81" s="33"/>
      <c r="N81" s="33">
        <v>2</v>
      </c>
      <c r="O81" s="33">
        <v>3</v>
      </c>
      <c r="P81" s="33">
        <v>1</v>
      </c>
      <c r="Q81" s="241"/>
      <c r="R81" s="6"/>
    </row>
    <row r="82" spans="1:18" ht="30" x14ac:dyDescent="0.25">
      <c r="A82" s="238" t="s">
        <v>101</v>
      </c>
      <c r="B82" s="205">
        <f>F82+F83+F84+F85</f>
        <v>30300</v>
      </c>
      <c r="C82" s="85" t="s">
        <v>104</v>
      </c>
      <c r="D82" s="84">
        <v>6</v>
      </c>
      <c r="E82" s="34">
        <v>2400</v>
      </c>
      <c r="F82" s="34">
        <f t="shared" si="1"/>
        <v>14400</v>
      </c>
      <c r="G82" s="26"/>
      <c r="H82" s="26"/>
      <c r="I82" s="26"/>
      <c r="J82" s="26"/>
      <c r="K82" s="26"/>
      <c r="L82" s="33">
        <v>98</v>
      </c>
      <c r="M82" s="33"/>
      <c r="N82" s="33">
        <v>2</v>
      </c>
      <c r="O82" s="33">
        <v>3</v>
      </c>
      <c r="P82" s="33">
        <v>1</v>
      </c>
      <c r="Q82" s="241"/>
      <c r="R82" s="6"/>
    </row>
    <row r="83" spans="1:18" ht="21.75" customHeight="1" x14ac:dyDescent="0.25">
      <c r="A83" s="301"/>
      <c r="B83" s="206"/>
      <c r="C83" s="84" t="s">
        <v>84</v>
      </c>
      <c r="D83" s="84">
        <v>3</v>
      </c>
      <c r="E83" s="86">
        <v>1800</v>
      </c>
      <c r="F83" s="86">
        <f t="shared" si="1"/>
        <v>5400</v>
      </c>
      <c r="G83" s="26"/>
      <c r="H83" s="26"/>
      <c r="I83" s="26"/>
      <c r="J83" s="26"/>
      <c r="K83" s="26"/>
      <c r="L83" s="33">
        <v>98</v>
      </c>
      <c r="M83" s="33"/>
      <c r="N83" s="33">
        <v>2</v>
      </c>
      <c r="O83" s="33">
        <v>3</v>
      </c>
      <c r="P83" s="33">
        <v>1</v>
      </c>
      <c r="Q83" s="241"/>
      <c r="R83" s="6"/>
    </row>
    <row r="84" spans="1:18" ht="27" customHeight="1" x14ac:dyDescent="0.25">
      <c r="A84" s="301"/>
      <c r="B84" s="206"/>
      <c r="C84" s="84" t="s">
        <v>83</v>
      </c>
      <c r="D84" s="84">
        <v>3</v>
      </c>
      <c r="E84" s="86">
        <v>1500</v>
      </c>
      <c r="F84" s="86">
        <f t="shared" si="1"/>
        <v>4500</v>
      </c>
      <c r="G84" s="26"/>
      <c r="H84" s="26"/>
      <c r="I84" s="26"/>
      <c r="J84" s="26"/>
      <c r="K84" s="26"/>
      <c r="L84" s="33">
        <v>98</v>
      </c>
      <c r="M84" s="33"/>
      <c r="N84" s="33">
        <v>2</v>
      </c>
      <c r="O84" s="33">
        <v>3</v>
      </c>
      <c r="P84" s="33">
        <v>1</v>
      </c>
      <c r="Q84" s="241"/>
      <c r="R84" s="6"/>
    </row>
    <row r="85" spans="1:18" ht="18.75" customHeight="1" x14ac:dyDescent="0.25">
      <c r="A85" s="302"/>
      <c r="B85" s="207"/>
      <c r="C85" s="26" t="s">
        <v>85</v>
      </c>
      <c r="D85" s="84">
        <v>706</v>
      </c>
      <c r="E85" s="86">
        <v>200</v>
      </c>
      <c r="F85" s="86">
        <v>6000</v>
      </c>
      <c r="G85" s="26"/>
      <c r="H85" s="26"/>
      <c r="I85" s="26"/>
      <c r="J85" s="26"/>
      <c r="K85" s="26"/>
      <c r="L85" s="26">
        <v>98</v>
      </c>
      <c r="M85" s="26"/>
      <c r="N85" s="26">
        <v>3</v>
      </c>
      <c r="O85" s="26">
        <v>7</v>
      </c>
      <c r="P85" s="26">
        <v>1</v>
      </c>
      <c r="Q85" s="241">
        <v>2</v>
      </c>
      <c r="R85" s="6"/>
    </row>
    <row r="86" spans="1:18" ht="27.75" customHeight="1" x14ac:dyDescent="0.25">
      <c r="A86" s="303" t="s">
        <v>107</v>
      </c>
      <c r="B86" s="208">
        <f>F86+F87+F88+F89+F90+F91+F92</f>
        <v>93000</v>
      </c>
      <c r="C86" s="52" t="s">
        <v>78</v>
      </c>
      <c r="D86" s="84">
        <v>16</v>
      </c>
      <c r="E86" s="86">
        <v>2400</v>
      </c>
      <c r="F86" s="86">
        <f t="shared" si="1"/>
        <v>38400</v>
      </c>
      <c r="G86" s="26"/>
      <c r="H86" s="26"/>
      <c r="I86" s="26"/>
      <c r="J86" s="26"/>
      <c r="K86" s="26"/>
      <c r="L86" s="33">
        <v>98</v>
      </c>
      <c r="M86" s="33"/>
      <c r="N86" s="33">
        <v>2</v>
      </c>
      <c r="O86" s="33">
        <v>3</v>
      </c>
      <c r="P86" s="33">
        <v>1</v>
      </c>
      <c r="Q86" s="241"/>
      <c r="R86" s="6"/>
    </row>
    <row r="87" spans="1:18" ht="33" customHeight="1" x14ac:dyDescent="0.25">
      <c r="A87" s="303"/>
      <c r="B87" s="208"/>
      <c r="C87" s="87" t="s">
        <v>77</v>
      </c>
      <c r="D87" s="84">
        <v>6</v>
      </c>
      <c r="E87" s="86">
        <v>1600</v>
      </c>
      <c r="F87" s="86">
        <f t="shared" si="1"/>
        <v>9600</v>
      </c>
      <c r="G87" s="26"/>
      <c r="H87" s="26"/>
      <c r="I87" s="26"/>
      <c r="J87" s="26"/>
      <c r="K87" s="26"/>
      <c r="L87" s="26">
        <v>98</v>
      </c>
      <c r="M87" s="26"/>
      <c r="N87" s="33">
        <v>2</v>
      </c>
      <c r="O87" s="33">
        <v>3</v>
      </c>
      <c r="P87" s="33">
        <v>1</v>
      </c>
      <c r="Q87" s="241"/>
      <c r="R87" s="6"/>
    </row>
    <row r="88" spans="1:18" ht="30" customHeight="1" x14ac:dyDescent="0.25">
      <c r="A88" s="303"/>
      <c r="B88" s="208"/>
      <c r="C88" s="26" t="s">
        <v>80</v>
      </c>
      <c r="D88" s="84">
        <v>8</v>
      </c>
      <c r="E88" s="86">
        <v>1800</v>
      </c>
      <c r="F88" s="86">
        <f t="shared" si="1"/>
        <v>14400</v>
      </c>
      <c r="G88" s="26"/>
      <c r="H88" s="26"/>
      <c r="I88" s="26"/>
      <c r="J88" s="26"/>
      <c r="K88" s="26"/>
      <c r="L88" s="33">
        <v>98</v>
      </c>
      <c r="M88" s="33"/>
      <c r="N88" s="33">
        <v>2</v>
      </c>
      <c r="O88" s="33">
        <v>3</v>
      </c>
      <c r="P88" s="33">
        <v>1</v>
      </c>
      <c r="Q88" s="241"/>
      <c r="R88" s="6"/>
    </row>
    <row r="89" spans="1:18" ht="30.75" customHeight="1" x14ac:dyDescent="0.25">
      <c r="A89" s="303"/>
      <c r="B89" s="208"/>
      <c r="C89" s="26" t="s">
        <v>81</v>
      </c>
      <c r="D89" s="84">
        <v>3</v>
      </c>
      <c r="E89" s="86">
        <v>1200</v>
      </c>
      <c r="F89" s="86">
        <f t="shared" si="1"/>
        <v>3600</v>
      </c>
      <c r="G89" s="26"/>
      <c r="H89" s="26"/>
      <c r="I89" s="26"/>
      <c r="J89" s="26"/>
      <c r="K89" s="26"/>
      <c r="L89" s="33">
        <v>98</v>
      </c>
      <c r="M89" s="33"/>
      <c r="N89" s="33">
        <v>2</v>
      </c>
      <c r="O89" s="33">
        <v>3</v>
      </c>
      <c r="P89" s="33">
        <v>1</v>
      </c>
      <c r="Q89" s="241"/>
      <c r="R89" s="6"/>
    </row>
    <row r="90" spans="1:18" s="11" customFormat="1" ht="20.25" customHeight="1" x14ac:dyDescent="0.3">
      <c r="A90" s="303"/>
      <c r="B90" s="208"/>
      <c r="C90" s="26" t="s">
        <v>79</v>
      </c>
      <c r="D90" s="84">
        <v>8</v>
      </c>
      <c r="E90" s="86">
        <v>1500</v>
      </c>
      <c r="F90" s="86">
        <f t="shared" si="1"/>
        <v>12000</v>
      </c>
      <c r="G90" s="26"/>
      <c r="H90" s="26"/>
      <c r="I90" s="26"/>
      <c r="J90" s="26"/>
      <c r="K90" s="26"/>
      <c r="L90" s="33">
        <v>98</v>
      </c>
      <c r="M90" s="33"/>
      <c r="N90" s="33">
        <v>2</v>
      </c>
      <c r="O90" s="33">
        <v>3</v>
      </c>
      <c r="P90" s="33">
        <v>1</v>
      </c>
      <c r="Q90" s="241"/>
      <c r="R90" s="13"/>
    </row>
    <row r="91" spans="1:18" s="11" customFormat="1" ht="30.75" customHeight="1" x14ac:dyDescent="0.3">
      <c r="A91" s="303"/>
      <c r="B91" s="208"/>
      <c r="C91" s="84" t="s">
        <v>82</v>
      </c>
      <c r="D91" s="84">
        <v>3</v>
      </c>
      <c r="E91" s="86">
        <v>1000</v>
      </c>
      <c r="F91" s="86">
        <f t="shared" si="1"/>
        <v>3000</v>
      </c>
      <c r="G91" s="26"/>
      <c r="H91" s="26"/>
      <c r="I91" s="26"/>
      <c r="J91" s="26"/>
      <c r="K91" s="26"/>
      <c r="L91" s="33">
        <v>98</v>
      </c>
      <c r="M91" s="33"/>
      <c r="N91" s="33">
        <v>2</v>
      </c>
      <c r="O91" s="33">
        <v>3</v>
      </c>
      <c r="P91" s="33">
        <v>1</v>
      </c>
      <c r="Q91" s="241"/>
      <c r="R91" s="13"/>
    </row>
    <row r="92" spans="1:18" s="11" customFormat="1" ht="32.25" customHeight="1" x14ac:dyDescent="0.3">
      <c r="A92" s="303"/>
      <c r="B92" s="208"/>
      <c r="C92" s="26" t="s">
        <v>85</v>
      </c>
      <c r="D92" s="84">
        <v>2400</v>
      </c>
      <c r="E92" s="86">
        <v>200</v>
      </c>
      <c r="F92" s="86">
        <v>12000</v>
      </c>
      <c r="G92" s="26"/>
      <c r="H92" s="26"/>
      <c r="I92" s="26"/>
      <c r="J92" s="26"/>
      <c r="K92" s="26"/>
      <c r="L92" s="26">
        <v>98</v>
      </c>
      <c r="M92" s="26"/>
      <c r="N92" s="26">
        <v>3</v>
      </c>
      <c r="O92" s="26">
        <v>7</v>
      </c>
      <c r="P92" s="26">
        <v>1</v>
      </c>
      <c r="Q92" s="241">
        <v>2</v>
      </c>
      <c r="R92" s="13"/>
    </row>
    <row r="93" spans="1:18" s="11" customFormat="1" ht="20.25" customHeight="1" thickBot="1" x14ac:dyDescent="0.35">
      <c r="A93" s="304"/>
      <c r="B93" s="305">
        <f>B17+B28+B36+B45+B50+B75+B82+B86</f>
        <v>100863400</v>
      </c>
      <c r="C93" s="306"/>
      <c r="D93" s="306"/>
      <c r="E93" s="306"/>
      <c r="F93" s="307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8"/>
      <c r="R93" s="13"/>
    </row>
    <row r="94" spans="1:18" s="11" customFormat="1" ht="22.5" customHeight="1" thickTop="1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 s="13"/>
    </row>
    <row r="95" spans="1:18" s="11" customFormat="1" ht="35.25" customHeight="1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 s="13"/>
    </row>
    <row r="96" spans="1:18" ht="32.25" customHeight="1" x14ac:dyDescent="0.25">
      <c r="R96" s="6"/>
    </row>
    <row r="97" spans="18:18" ht="16.5" customHeight="1" x14ac:dyDescent="0.25">
      <c r="R97" s="6"/>
    </row>
    <row r="98" spans="18:18" ht="27" customHeight="1" x14ac:dyDescent="0.25">
      <c r="R98" s="6"/>
    </row>
    <row r="99" spans="18:18" ht="30.75" customHeight="1" x14ac:dyDescent="0.25">
      <c r="R99" s="6"/>
    </row>
    <row r="100" spans="18:18" ht="28.5" customHeight="1" x14ac:dyDescent="0.25">
      <c r="R100" s="6"/>
    </row>
    <row r="101" spans="18:18" x14ac:dyDescent="0.25">
      <c r="R101" s="6"/>
    </row>
    <row r="102" spans="18:18" ht="21" customHeight="1" x14ac:dyDescent="0.25">
      <c r="R102" s="6"/>
    </row>
    <row r="103" spans="18:18" ht="16.5" customHeight="1" x14ac:dyDescent="0.25">
      <c r="R103" s="6"/>
    </row>
    <row r="104" spans="18:18" ht="27" customHeight="1" x14ac:dyDescent="0.25">
      <c r="R104" s="6"/>
    </row>
    <row r="105" spans="18:18" ht="32.25" customHeight="1" x14ac:dyDescent="0.25">
      <c r="R105" s="6"/>
    </row>
    <row r="106" spans="18:18" ht="34.5" customHeight="1" x14ac:dyDescent="0.25">
      <c r="R106" s="6"/>
    </row>
    <row r="107" spans="18:18" ht="49.5" customHeight="1" x14ac:dyDescent="0.25">
      <c r="R107" s="6"/>
    </row>
    <row r="108" spans="18:18" ht="20.25" customHeight="1" x14ac:dyDescent="0.25">
      <c r="R108" s="6"/>
    </row>
    <row r="109" spans="18:18" ht="24.75" customHeight="1" x14ac:dyDescent="0.25">
      <c r="R109" s="6"/>
    </row>
    <row r="110" spans="18:18" x14ac:dyDescent="0.25">
      <c r="R110" s="6"/>
    </row>
    <row r="111" spans="18:18" ht="20.25" customHeight="1" x14ac:dyDescent="0.25">
      <c r="R111" s="6"/>
    </row>
    <row r="112" spans="18:18" x14ac:dyDescent="0.25">
      <c r="R112" s="6"/>
    </row>
    <row r="113" spans="18:18" ht="34.5" customHeight="1" x14ac:dyDescent="0.25">
      <c r="R113" s="6"/>
    </row>
    <row r="114" spans="18:18" ht="34.5" customHeight="1" x14ac:dyDescent="0.25">
      <c r="R114" s="6"/>
    </row>
    <row r="115" spans="18:18" ht="39" customHeight="1" x14ac:dyDescent="0.25">
      <c r="R115" s="6"/>
    </row>
    <row r="116" spans="18:18" ht="33" customHeight="1" x14ac:dyDescent="0.25">
      <c r="R116" s="6"/>
    </row>
    <row r="117" spans="18:18" ht="39.75" customHeight="1" x14ac:dyDescent="0.25">
      <c r="R117" s="6"/>
    </row>
    <row r="118" spans="18:18" ht="32.25" customHeight="1" x14ac:dyDescent="0.25">
      <c r="R118" s="6"/>
    </row>
    <row r="119" spans="18:18" ht="30.75" customHeight="1" x14ac:dyDescent="0.25">
      <c r="R119" s="6"/>
    </row>
    <row r="120" spans="18:18" x14ac:dyDescent="0.25">
      <c r="R120" s="6"/>
    </row>
    <row r="121" spans="18:18" x14ac:dyDescent="0.25">
      <c r="R121" s="6"/>
    </row>
    <row r="122" spans="18:18" x14ac:dyDescent="0.25">
      <c r="R122" s="6"/>
    </row>
    <row r="123" spans="18:18" x14ac:dyDescent="0.25">
      <c r="R123" s="6"/>
    </row>
    <row r="124" spans="18:18" ht="15" customHeight="1" x14ac:dyDescent="0.25">
      <c r="R124" s="6"/>
    </row>
    <row r="125" spans="18:18" ht="15" customHeight="1" x14ac:dyDescent="0.25">
      <c r="R125" s="6"/>
    </row>
    <row r="126" spans="18:18" x14ac:dyDescent="0.25">
      <c r="R126" s="6"/>
    </row>
    <row r="127" spans="18:18" ht="25.5" customHeight="1" x14ac:dyDescent="0.25">
      <c r="R127" s="6"/>
    </row>
    <row r="128" spans="18:18" x14ac:dyDescent="0.25">
      <c r="R128" s="6"/>
    </row>
    <row r="129" spans="18:18" x14ac:dyDescent="0.25">
      <c r="R129" s="6"/>
    </row>
    <row r="130" spans="18:18" x14ac:dyDescent="0.25">
      <c r="R130" s="6"/>
    </row>
    <row r="131" spans="18:18" x14ac:dyDescent="0.25">
      <c r="R131" s="6"/>
    </row>
    <row r="132" spans="18:18" x14ac:dyDescent="0.25">
      <c r="R132" s="6"/>
    </row>
    <row r="133" spans="18:18" ht="16.5" customHeight="1" x14ac:dyDescent="0.25">
      <c r="R133" s="6"/>
    </row>
    <row r="134" spans="18:18" x14ac:dyDescent="0.25">
      <c r="R134" s="6"/>
    </row>
    <row r="135" spans="18:18" x14ac:dyDescent="0.25">
      <c r="R135" s="6"/>
    </row>
    <row r="136" spans="18:18" x14ac:dyDescent="0.25">
      <c r="R136" s="6"/>
    </row>
    <row r="137" spans="18:18" x14ac:dyDescent="0.25">
      <c r="R137" s="6"/>
    </row>
    <row r="138" spans="18:18" x14ac:dyDescent="0.25">
      <c r="R138" s="6"/>
    </row>
    <row r="139" spans="18:18" x14ac:dyDescent="0.25">
      <c r="R139" s="6"/>
    </row>
    <row r="140" spans="18:18" x14ac:dyDescent="0.25">
      <c r="R140" s="6"/>
    </row>
    <row r="141" spans="18:18" x14ac:dyDescent="0.25">
      <c r="R141" s="6"/>
    </row>
    <row r="142" spans="18:18" x14ac:dyDescent="0.25">
      <c r="R142" s="6"/>
    </row>
    <row r="143" spans="18:18" x14ac:dyDescent="0.25">
      <c r="R143" s="6"/>
    </row>
    <row r="144" spans="18:18" x14ac:dyDescent="0.25">
      <c r="R144" s="6"/>
    </row>
    <row r="145" spans="18:18" x14ac:dyDescent="0.25">
      <c r="R145" s="6"/>
    </row>
    <row r="146" spans="18:18" x14ac:dyDescent="0.25">
      <c r="R146" s="6"/>
    </row>
    <row r="147" spans="18:18" x14ac:dyDescent="0.25">
      <c r="R147" s="6"/>
    </row>
    <row r="148" spans="18:18" x14ac:dyDescent="0.25">
      <c r="R148" s="6"/>
    </row>
    <row r="149" spans="18:18" x14ac:dyDescent="0.25">
      <c r="R149" s="6"/>
    </row>
    <row r="150" spans="18:18" x14ac:dyDescent="0.25">
      <c r="R150" s="6"/>
    </row>
    <row r="151" spans="18:18" x14ac:dyDescent="0.25">
      <c r="R151" s="6"/>
    </row>
    <row r="152" spans="18:18" x14ac:dyDescent="0.25">
      <c r="R152" s="6"/>
    </row>
    <row r="153" spans="18:18" x14ac:dyDescent="0.25">
      <c r="R153" s="6"/>
    </row>
    <row r="154" spans="18:18" x14ac:dyDescent="0.25">
      <c r="R154" s="6"/>
    </row>
    <row r="155" spans="18:18" x14ac:dyDescent="0.25">
      <c r="R155" s="6"/>
    </row>
    <row r="156" spans="18:18" x14ac:dyDescent="0.25">
      <c r="R156" s="6"/>
    </row>
    <row r="157" spans="18:18" x14ac:dyDescent="0.25">
      <c r="R157" s="6"/>
    </row>
    <row r="158" spans="18:18" x14ac:dyDescent="0.25">
      <c r="R158" s="6"/>
    </row>
    <row r="159" spans="18:18" x14ac:dyDescent="0.25">
      <c r="R159" s="6"/>
    </row>
    <row r="160" spans="18:18" x14ac:dyDescent="0.25">
      <c r="R160" s="6"/>
    </row>
    <row r="161" spans="18:18" x14ac:dyDescent="0.25">
      <c r="R161" s="6"/>
    </row>
    <row r="162" spans="18:18" ht="27" customHeight="1" x14ac:dyDescent="0.25">
      <c r="R162" s="6"/>
    </row>
    <row r="163" spans="18:18" x14ac:dyDescent="0.25">
      <c r="R163" s="6"/>
    </row>
    <row r="164" spans="18:18" x14ac:dyDescent="0.25">
      <c r="R164" s="6"/>
    </row>
    <row r="165" spans="18:18" x14ac:dyDescent="0.25">
      <c r="R165" s="6"/>
    </row>
    <row r="166" spans="18:18" x14ac:dyDescent="0.25">
      <c r="R166" s="6"/>
    </row>
    <row r="167" spans="18:18" ht="15" customHeight="1" x14ac:dyDescent="0.25">
      <c r="R167" s="6"/>
    </row>
    <row r="168" spans="18:18" ht="24" customHeight="1" x14ac:dyDescent="0.25">
      <c r="R168" s="6"/>
    </row>
    <row r="169" spans="18:18" ht="18.75" customHeight="1" x14ac:dyDescent="0.25">
      <c r="R169" s="6"/>
    </row>
    <row r="170" spans="18:18" ht="18.75" customHeight="1" x14ac:dyDescent="0.25">
      <c r="R170" s="6"/>
    </row>
    <row r="171" spans="18:18" ht="18.75" customHeight="1" x14ac:dyDescent="0.25">
      <c r="R171" s="6"/>
    </row>
    <row r="172" spans="18:18" x14ac:dyDescent="0.25">
      <c r="R172" s="6"/>
    </row>
    <row r="173" spans="18:18" x14ac:dyDescent="0.25">
      <c r="R173" s="6"/>
    </row>
    <row r="174" spans="18:18" x14ac:dyDescent="0.25">
      <c r="R174" s="6"/>
    </row>
    <row r="176" spans="18:18" ht="16.5" customHeight="1" x14ac:dyDescent="0.25"/>
  </sheetData>
  <mergeCells count="122">
    <mergeCell ref="A75:A81"/>
    <mergeCell ref="B75:B81"/>
    <mergeCell ref="B82:B85"/>
    <mergeCell ref="A82:A85"/>
    <mergeCell ref="A86:A92"/>
    <mergeCell ref="B86:B92"/>
    <mergeCell ref="K73:K74"/>
    <mergeCell ref="B71:B72"/>
    <mergeCell ref="C71:C72"/>
    <mergeCell ref="D71:D72"/>
    <mergeCell ref="E71:E72"/>
    <mergeCell ref="F71:F72"/>
    <mergeCell ref="G71:G72"/>
    <mergeCell ref="H71:H72"/>
    <mergeCell ref="I71:I72"/>
    <mergeCell ref="B73:B74"/>
    <mergeCell ref="M22:Q23"/>
    <mergeCell ref="K24:L24"/>
    <mergeCell ref="M24:Q24"/>
    <mergeCell ref="A33:L33"/>
    <mergeCell ref="A34:A35"/>
    <mergeCell ref="B34:B35"/>
    <mergeCell ref="C34:F34"/>
    <mergeCell ref="A71:A72"/>
    <mergeCell ref="A73:A74"/>
    <mergeCell ref="B50:B55"/>
    <mergeCell ref="B43:B44"/>
    <mergeCell ref="C43:F43"/>
    <mergeCell ref="G43:J43"/>
    <mergeCell ref="A25:L25"/>
    <mergeCell ref="A26:A27"/>
    <mergeCell ref="B26:B27"/>
    <mergeCell ref="C26:F26"/>
    <mergeCell ref="G26:J26"/>
    <mergeCell ref="K26:K27"/>
    <mergeCell ref="L26:Q26"/>
    <mergeCell ref="G30:J30"/>
    <mergeCell ref="K30:L31"/>
    <mergeCell ref="M30:Q31"/>
    <mergeCell ref="K43:K44"/>
    <mergeCell ref="G60:J60"/>
    <mergeCell ref="A68:L68"/>
    <mergeCell ref="A69:A70"/>
    <mergeCell ref="B69:B70"/>
    <mergeCell ref="C69:C70"/>
    <mergeCell ref="D69:D70"/>
    <mergeCell ref="E69:E70"/>
    <mergeCell ref="F69:F70"/>
    <mergeCell ref="G69:J69"/>
    <mergeCell ref="K69:L70"/>
    <mergeCell ref="K60:K61"/>
    <mergeCell ref="B5:C5"/>
    <mergeCell ref="B6:D6"/>
    <mergeCell ref="A50:A53"/>
    <mergeCell ref="L15:Q15"/>
    <mergeCell ref="F39:F40"/>
    <mergeCell ref="G39:J39"/>
    <mergeCell ref="B39:B40"/>
    <mergeCell ref="A17:A21"/>
    <mergeCell ref="B17:B21"/>
    <mergeCell ref="A15:A16"/>
    <mergeCell ref="B15:B16"/>
    <mergeCell ref="C15:F15"/>
    <mergeCell ref="G15:J15"/>
    <mergeCell ref="K15:K16"/>
    <mergeCell ref="E39:E40"/>
    <mergeCell ref="D39:D40"/>
    <mergeCell ref="G34:J34"/>
    <mergeCell ref="K34:K35"/>
    <mergeCell ref="L34:Q34"/>
    <mergeCell ref="B28:B29"/>
    <mergeCell ref="B36:B37"/>
    <mergeCell ref="A39:A40"/>
    <mergeCell ref="C39:C40"/>
    <mergeCell ref="L73:Q73"/>
    <mergeCell ref="M11:Q12"/>
    <mergeCell ref="K13:L13"/>
    <mergeCell ref="G6:I6"/>
    <mergeCell ref="F11:F12"/>
    <mergeCell ref="G11:J11"/>
    <mergeCell ref="K11:L12"/>
    <mergeCell ref="C22:C23"/>
    <mergeCell ref="D22:D23"/>
    <mergeCell ref="E22:E23"/>
    <mergeCell ref="C60:F60"/>
    <mergeCell ref="A56:L56"/>
    <mergeCell ref="C57:C58"/>
    <mergeCell ref="A30:A31"/>
    <mergeCell ref="B30:B31"/>
    <mergeCell ref="C30:C31"/>
    <mergeCell ref="D30:D31"/>
    <mergeCell ref="E30:E31"/>
    <mergeCell ref="F30:F31"/>
    <mergeCell ref="D57:D58"/>
    <mergeCell ref="E57:E58"/>
    <mergeCell ref="F57:F58"/>
    <mergeCell ref="G57:J57"/>
    <mergeCell ref="K57:L58"/>
    <mergeCell ref="A45:A49"/>
    <mergeCell ref="B45:B49"/>
    <mergeCell ref="A57:A58"/>
    <mergeCell ref="A22:A23"/>
    <mergeCell ref="B7:F7"/>
    <mergeCell ref="G7:I7"/>
    <mergeCell ref="M13:Q13"/>
    <mergeCell ref="A14:L14"/>
    <mergeCell ref="A8:C8"/>
    <mergeCell ref="A9:B9"/>
    <mergeCell ref="A10:L10"/>
    <mergeCell ref="A11:A12"/>
    <mergeCell ref="B11:B12"/>
    <mergeCell ref="C11:C12"/>
    <mergeCell ref="D11:D12"/>
    <mergeCell ref="E11:E12"/>
    <mergeCell ref="B22:B23"/>
    <mergeCell ref="K17:K21"/>
    <mergeCell ref="K22:L23"/>
    <mergeCell ref="L42:Q42"/>
    <mergeCell ref="B57:B58"/>
    <mergeCell ref="F22:F23"/>
    <mergeCell ref="G22:J22"/>
    <mergeCell ref="A43:A4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8" fitToWidth="20" fitToHeight="25" orientation="landscape" r:id="rId1"/>
  <rowBreaks count="1" manualBreakCount="1">
    <brk id="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Casas de Acogida</vt:lpstr>
      <vt:lpstr>'Casas de Acogida'!Área_de_impresión</vt:lpstr>
      <vt:lpstr>'Casas de Acogida'!Títulos_a_imprimir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Milagros Moreno</cp:lastModifiedBy>
  <cp:lastPrinted>2017-12-15T13:38:51Z</cp:lastPrinted>
  <dcterms:created xsi:type="dcterms:W3CDTF">2015-06-12T16:03:28Z</dcterms:created>
  <dcterms:modified xsi:type="dcterms:W3CDTF">2017-12-15T14:10:14Z</dcterms:modified>
</cp:coreProperties>
</file>